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heme/themeOverride1.xml" ContentType="application/vnd.openxmlformats-officedocument.themeOverrid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heme/themeOverride2.xml" ContentType="application/vnd.openxmlformats-officedocument.themeOverride+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3.xml" ContentType="application/vnd.openxmlformats-officedocument.themeOverride+xml"/>
  <Override PartName="/xl/drawings/drawing5.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theme/themeOverride4.xml" ContentType="application/vnd.openxmlformats-officedocument.themeOverrid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heme/themeOverride5.xml" ContentType="application/vnd.openxmlformats-officedocument.themeOverrid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C:\Users\USER\Desktop\"/>
    </mc:Choice>
  </mc:AlternateContent>
  <xr:revisionPtr revIDLastSave="0" documentId="8_{B3F99D4D-C696-4A02-877A-83C1819B5D28}" xr6:coauthVersionLast="47" xr6:coauthVersionMax="47" xr10:uidLastSave="{00000000-0000-0000-0000-000000000000}"/>
  <bookViews>
    <workbookView xWindow="28680" yWindow="-120" windowWidth="29040" windowHeight="15720" tabRatio="643" activeTab="7" xr2:uid="{00000000-000D-0000-FFFF-FFFF00000000}"/>
  </bookViews>
  <sheets>
    <sheet name="Steel" sheetId="1" r:id="rId1"/>
    <sheet name="Wage China" sheetId="2" r:id="rId2"/>
    <sheet name="Wage Japan" sheetId="11" r:id="rId3"/>
    <sheet name="Wage Europe" sheetId="15" r:id="rId4"/>
    <sheet name="Wage Korea" sheetId="3" r:id="rId5"/>
    <sheet name="Wages combined" sheetId="6" r:id="rId6"/>
    <sheet name="Shipyard Capacity" sheetId="12" r:id="rId7"/>
    <sheet name="SWC Model" sheetId="8" r:id="rId8"/>
    <sheet name="Cefor ClaimsCosts" sheetId="17" r:id="rId9"/>
    <sheet name="ShipBuiltByCountry" sheetId="18" r:id="rId10"/>
    <sheet name="Exchange rates" sheetId="16" r:id="rId11"/>
  </sheets>
  <definedNames>
    <definedName name="_xlnm._FilterDatabase" localSheetId="4" hidden="1">'Wage Korea'!$A$5:$K$5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7" l="1"/>
  <c r="F12" i="17"/>
  <c r="E19" i="6"/>
  <c r="D19" i="6"/>
  <c r="C19" i="6"/>
  <c r="B19" i="6"/>
  <c r="E18" i="6"/>
  <c r="D18" i="6"/>
  <c r="C18" i="6"/>
  <c r="B18" i="6"/>
  <c r="E17" i="6"/>
  <c r="D17" i="6"/>
  <c r="C17" i="6"/>
  <c r="B17" i="6"/>
  <c r="E16" i="6"/>
  <c r="D16" i="6"/>
  <c r="C16" i="6"/>
  <c r="B16" i="6"/>
  <c r="E15" i="6"/>
  <c r="D15" i="6"/>
  <c r="C15" i="6"/>
  <c r="B15" i="6"/>
  <c r="E14" i="6"/>
  <c r="D14" i="6"/>
  <c r="C14" i="6"/>
  <c r="B14" i="6"/>
  <c r="E13" i="6"/>
  <c r="D13" i="6"/>
  <c r="C13" i="6"/>
  <c r="B13" i="6"/>
  <c r="E12" i="6"/>
  <c r="D12" i="6"/>
  <c r="C12" i="6"/>
  <c r="B12" i="6"/>
  <c r="E11" i="6"/>
  <c r="D11" i="6"/>
  <c r="C11" i="6"/>
  <c r="B11" i="6"/>
  <c r="E10" i="6"/>
  <c r="D10" i="6"/>
  <c r="C10" i="6"/>
  <c r="B10" i="6"/>
  <c r="E9" i="6"/>
  <c r="D9" i="6"/>
  <c r="C9" i="6"/>
  <c r="B9" i="6"/>
  <c r="E8" i="6"/>
  <c r="D8" i="6"/>
  <c r="C8" i="6"/>
  <c r="B8" i="6"/>
  <c r="E7" i="6"/>
  <c r="D7" i="6"/>
  <c r="C7" i="6"/>
  <c r="B7" i="6"/>
  <c r="E6" i="6"/>
  <c r="D6" i="6"/>
  <c r="C6" i="6"/>
  <c r="B6" i="6"/>
  <c r="E5" i="6"/>
  <c r="D5" i="6"/>
  <c r="C5" i="6"/>
  <c r="B5" i="6"/>
  <c r="C4" i="6"/>
  <c r="D4" i="6"/>
  <c r="E4" i="6"/>
  <c r="B4" i="6"/>
  <c r="B5" i="12"/>
  <c r="B6" i="12" s="1"/>
  <c r="B7" i="12" s="1"/>
  <c r="B8" i="12" s="1"/>
  <c r="B9" i="12" s="1"/>
  <c r="B10" i="12" s="1"/>
  <c r="B11" i="12" s="1"/>
  <c r="B12" i="12" s="1"/>
  <c r="B13" i="12" s="1"/>
  <c r="B14" i="12" s="1"/>
  <c r="F25" i="2"/>
  <c r="E22" i="2"/>
  <c r="F20" i="2"/>
  <c r="F19" i="2"/>
  <c r="E13" i="2"/>
  <c r="F18" i="2"/>
  <c r="C5" i="8"/>
  <c r="C6" i="8"/>
  <c r="C9" i="8"/>
  <c r="C10" i="8"/>
  <c r="C3" i="8"/>
  <c r="E13" i="17"/>
  <c r="F13" i="17"/>
  <c r="E14" i="17"/>
  <c r="F14" i="17"/>
  <c r="E15" i="17"/>
  <c r="C7" i="8" s="1"/>
  <c r="F15" i="17"/>
  <c r="C8" i="8"/>
  <c r="F16" i="17"/>
  <c r="E17" i="17"/>
  <c r="F17" i="17"/>
  <c r="E18" i="17"/>
  <c r="F18" i="17"/>
  <c r="E19" i="17"/>
  <c r="C11" i="8" s="1"/>
  <c r="F19" i="17"/>
  <c r="E20" i="17"/>
  <c r="C12" i="8" s="1"/>
  <c r="F20" i="17"/>
  <c r="E21" i="17"/>
  <c r="C13" i="8" s="1"/>
  <c r="F21" i="17"/>
  <c r="E12" i="17"/>
  <c r="C4" i="8" s="1"/>
  <c r="F3" i="8"/>
  <c r="O9" i="6"/>
  <c r="N10" i="6"/>
  <c r="N11" i="6"/>
  <c r="N12" i="6"/>
  <c r="N13" i="6"/>
  <c r="N14" i="6"/>
  <c r="N15" i="6"/>
  <c r="N16" i="6"/>
  <c r="N17" i="6"/>
  <c r="N18" i="6"/>
  <c r="N19" i="6"/>
  <c r="N9" i="6"/>
  <c r="M10" i="6"/>
  <c r="M11" i="6"/>
  <c r="M12" i="6"/>
  <c r="M13" i="6"/>
  <c r="M14" i="6"/>
  <c r="M15" i="6"/>
  <c r="M16" i="6"/>
  <c r="M17" i="6"/>
  <c r="M18" i="6"/>
  <c r="M19" i="6"/>
  <c r="M9" i="6"/>
  <c r="L10" i="6"/>
  <c r="L11" i="6"/>
  <c r="L12" i="6"/>
  <c r="L13" i="6"/>
  <c r="L14" i="6"/>
  <c r="L15" i="6"/>
  <c r="L16" i="6"/>
  <c r="L17" i="6"/>
  <c r="L18" i="6"/>
  <c r="L19" i="6"/>
  <c r="L9" i="6"/>
  <c r="W75" i="11"/>
  <c r="W76" i="11"/>
  <c r="W77" i="11"/>
  <c r="W78" i="11"/>
  <c r="W79" i="11"/>
  <c r="W80" i="11"/>
  <c r="W81" i="11"/>
  <c r="W82" i="11"/>
  <c r="W83" i="11"/>
  <c r="W74" i="11"/>
  <c r="AD13" i="3"/>
  <c r="AE13" i="3"/>
  <c r="AF13" i="3"/>
  <c r="AG13" i="3"/>
  <c r="AH13" i="3"/>
  <c r="AI13" i="3"/>
  <c r="AJ13" i="3"/>
  <c r="AK13" i="3"/>
  <c r="AL13" i="3"/>
  <c r="AC13" i="3"/>
  <c r="F21" i="2"/>
  <c r="F22" i="2"/>
  <c r="F23" i="2"/>
  <c r="F24" i="2"/>
  <c r="F26" i="2"/>
  <c r="F27" i="2"/>
  <c r="D4" i="8"/>
  <c r="D5" i="8"/>
  <c r="D6" i="8"/>
  <c r="D7" i="8"/>
  <c r="D8" i="8"/>
  <c r="D9" i="8"/>
  <c r="D10" i="8"/>
  <c r="D11" i="8"/>
  <c r="D12" i="8"/>
  <c r="D13" i="8"/>
  <c r="D3" i="8"/>
  <c r="J23" i="18"/>
  <c r="E19" i="18" s="1"/>
  <c r="I23" i="18"/>
  <c r="D19" i="18" s="1"/>
  <c r="H23" i="18"/>
  <c r="C19" i="18" s="1"/>
  <c r="G23" i="18"/>
  <c r="B19" i="18"/>
  <c r="AJ24" i="16" l="1"/>
  <c r="A24" i="16"/>
  <c r="AJ23" i="16"/>
  <c r="AJ22" i="16"/>
  <c r="A22" i="16"/>
  <c r="AJ21" i="16"/>
  <c r="A21" i="16"/>
  <c r="AJ20" i="16"/>
  <c r="A20" i="16"/>
  <c r="AJ19" i="16"/>
  <c r="A19" i="16"/>
  <c r="AJ18" i="16"/>
  <c r="A18" i="16"/>
  <c r="AJ17" i="16"/>
  <c r="A17" i="16"/>
  <c r="AJ16" i="16"/>
  <c r="A16" i="16"/>
  <c r="AJ15" i="16"/>
  <c r="A15" i="16"/>
  <c r="AJ14" i="16"/>
  <c r="A14" i="16"/>
  <c r="AJ13" i="16"/>
  <c r="AJ12" i="16"/>
  <c r="A12" i="16"/>
  <c r="AJ11" i="16"/>
  <c r="A11" i="16"/>
  <c r="AJ10" i="16"/>
  <c r="AJ9" i="16"/>
  <c r="A9" i="16"/>
  <c r="AJ8" i="16"/>
  <c r="A8" i="16"/>
  <c r="AJ7" i="16"/>
  <c r="AJ6" i="16"/>
  <c r="A6" i="16"/>
  <c r="AJ5" i="16"/>
  <c r="A5" i="16"/>
  <c r="AJ4" i="16"/>
  <c r="A4" i="16"/>
  <c r="AJ3" i="16"/>
  <c r="A3" i="16"/>
  <c r="AJ2" i="16"/>
  <c r="G19" i="6" l="1"/>
  <c r="H19" i="6"/>
  <c r="I19" i="6"/>
  <c r="J19" i="6"/>
  <c r="G5" i="6"/>
  <c r="H5" i="6"/>
  <c r="I5" i="6"/>
  <c r="J5" i="6"/>
  <c r="G6" i="6"/>
  <c r="H6" i="6"/>
  <c r="I6" i="6"/>
  <c r="J6" i="6"/>
  <c r="G7" i="6"/>
  <c r="H7" i="6"/>
  <c r="I7" i="6"/>
  <c r="J7" i="6"/>
  <c r="G8" i="6"/>
  <c r="H8" i="6"/>
  <c r="I8" i="6"/>
  <c r="J8" i="6"/>
  <c r="G9" i="6"/>
  <c r="H9" i="6"/>
  <c r="I9" i="6"/>
  <c r="J9" i="6"/>
  <c r="G10" i="6"/>
  <c r="H10" i="6"/>
  <c r="I10" i="6"/>
  <c r="J10" i="6"/>
  <c r="G11" i="6"/>
  <c r="H11" i="6"/>
  <c r="I11" i="6"/>
  <c r="J11" i="6"/>
  <c r="G12" i="6"/>
  <c r="H12" i="6"/>
  <c r="I12" i="6"/>
  <c r="J12" i="6"/>
  <c r="G13" i="6"/>
  <c r="H13" i="6"/>
  <c r="I13" i="6"/>
  <c r="J13" i="6"/>
  <c r="G14" i="6"/>
  <c r="H14" i="6"/>
  <c r="I14" i="6"/>
  <c r="J14" i="6"/>
  <c r="G15" i="6"/>
  <c r="H15" i="6"/>
  <c r="I15" i="6"/>
  <c r="J15" i="6"/>
  <c r="G16" i="6"/>
  <c r="H16" i="6"/>
  <c r="I16" i="6"/>
  <c r="J16" i="6"/>
  <c r="G17" i="6"/>
  <c r="H17" i="6"/>
  <c r="I17" i="6"/>
  <c r="J17" i="6"/>
  <c r="G18" i="6"/>
  <c r="H18" i="6"/>
  <c r="I18" i="6"/>
  <c r="J18" i="6"/>
  <c r="G4" i="6"/>
  <c r="G13" i="8" l="1"/>
  <c r="H34" i="15" a="1"/>
  <c r="H34" i="15" s="1"/>
  <c r="V83" i="11"/>
  <c r="X11" i="3"/>
  <c r="Y11" i="3"/>
  <c r="Y12" i="3" s="1"/>
  <c r="Z11" i="3"/>
  <c r="AA11" i="3"/>
  <c r="AB11" i="3"/>
  <c r="AC11" i="3"/>
  <c r="AD11" i="3"/>
  <c r="AE11" i="3"/>
  <c r="AF11" i="3"/>
  <c r="AG11" i="3"/>
  <c r="AG12" i="3" s="1"/>
  <c r="AH11" i="3"/>
  <c r="AH12" i="3" s="1"/>
  <c r="AI11" i="3"/>
  <c r="AI12" i="3" s="1"/>
  <c r="AJ11" i="3"/>
  <c r="AK11" i="3"/>
  <c r="AK12" i="3" s="1"/>
  <c r="AL11" i="3"/>
  <c r="W11" i="3"/>
  <c r="Z12" i="3"/>
  <c r="AA12" i="3"/>
  <c r="AB12" i="3"/>
  <c r="AC12" i="3"/>
  <c r="AD12" i="3"/>
  <c r="AE12" i="3"/>
  <c r="AF12" i="3"/>
  <c r="AJ12" i="3"/>
  <c r="AL12" i="3"/>
  <c r="D7" i="2"/>
  <c r="E26" i="2"/>
  <c r="E27" i="2"/>
  <c r="D26" i="2"/>
  <c r="D27" i="2"/>
  <c r="AL6" i="3" l="1"/>
  <c r="AL9" i="3" s="1"/>
  <c r="AL7" i="3"/>
  <c r="AL8" i="3"/>
  <c r="AK6" i="3"/>
  <c r="AL5" i="3"/>
  <c r="B7" i="2"/>
  <c r="B27" i="2"/>
  <c r="B26" i="2"/>
  <c r="D6" i="12"/>
  <c r="F5" i="8" s="1"/>
  <c r="D7" i="12"/>
  <c r="F6" i="8" s="1"/>
  <c r="D8" i="12"/>
  <c r="F7" i="8" s="1"/>
  <c r="D9" i="12"/>
  <c r="F8" i="8" s="1"/>
  <c r="D10" i="12"/>
  <c r="F9" i="8" s="1"/>
  <c r="D11" i="12"/>
  <c r="F10" i="8" s="1"/>
  <c r="D12" i="12"/>
  <c r="F11" i="8" s="1"/>
  <c r="D13" i="12"/>
  <c r="F12" i="8" s="1"/>
  <c r="D14" i="12"/>
  <c r="F13" i="8" s="1"/>
  <c r="D5" i="12"/>
  <c r="F4" i="8" s="1"/>
  <c r="G3" i="8" l="1"/>
  <c r="G4" i="8"/>
  <c r="G5" i="8"/>
  <c r="G6" i="8"/>
  <c r="G7" i="8"/>
  <c r="G8" i="8"/>
  <c r="G9" i="8"/>
  <c r="G10" i="8"/>
  <c r="G11" i="8"/>
  <c r="G12" i="8"/>
  <c r="H33" i="15" l="1" a="1"/>
  <c r="H33" i="15" s="1"/>
  <c r="V82" i="11" l="1"/>
  <c r="E19" i="2"/>
  <c r="D9" i="2"/>
  <c r="D10" i="2"/>
  <c r="D11" i="2"/>
  <c r="D12" i="2"/>
  <c r="D13" i="2"/>
  <c r="D14" i="2"/>
  <c r="D15" i="2"/>
  <c r="D16" i="2"/>
  <c r="D17" i="2"/>
  <c r="D18" i="2"/>
  <c r="D19" i="2"/>
  <c r="D20" i="2"/>
  <c r="E20" i="2" s="1"/>
  <c r="D21" i="2"/>
  <c r="E21" i="2" s="1"/>
  <c r="D22" i="2"/>
  <c r="D23" i="2"/>
  <c r="E23" i="2" s="1"/>
  <c r="D24" i="2"/>
  <c r="E24" i="2" s="1"/>
  <c r="D25" i="2"/>
  <c r="D8" i="2"/>
  <c r="E18" i="2" l="1"/>
  <c r="E17" i="2"/>
  <c r="E16" i="2"/>
  <c r="E15" i="2"/>
  <c r="E14" i="2"/>
  <c r="E25" i="2"/>
  <c r="H32" i="15" l="1" a="1"/>
  <c r="H32" i="15" s="1"/>
  <c r="H31" i="15" a="1"/>
  <c r="H31" i="15" s="1"/>
  <c r="H30" i="15" a="1"/>
  <c r="H30" i="15" s="1"/>
  <c r="H29" i="15" a="1"/>
  <c r="H29" i="15" s="1"/>
  <c r="H28" i="15" a="1"/>
  <c r="H28" i="15" s="1"/>
  <c r="H27" i="15" a="1"/>
  <c r="H27" i="15" s="1"/>
  <c r="H26" i="15" a="1"/>
  <c r="H26" i="15" s="1"/>
  <c r="H25" i="15" a="1"/>
  <c r="H25" i="15" s="1"/>
  <c r="H24" i="15" a="1"/>
  <c r="H24" i="15" s="1"/>
  <c r="H23" i="15" a="1"/>
  <c r="H23" i="15" s="1"/>
  <c r="H22" i="15" a="1"/>
  <c r="H22" i="15" s="1"/>
  <c r="H21" i="15" a="1"/>
  <c r="H21" i="15" s="1"/>
  <c r="H20" i="15" a="1"/>
  <c r="H20" i="15" s="1"/>
  <c r="H19" i="15" a="1"/>
  <c r="H19" i="15" s="1"/>
  <c r="I34" i="15" s="1"/>
  <c r="I20" i="15" l="1"/>
  <c r="J25" i="15"/>
  <c r="O10" i="6" s="1"/>
  <c r="J27" i="15"/>
  <c r="O12" i="6" s="1"/>
  <c r="J28" i="15"/>
  <c r="O13" i="6" s="1"/>
  <c r="J30" i="15"/>
  <c r="O15" i="6" s="1"/>
  <c r="J34" i="15"/>
  <c r="O19" i="6" s="1"/>
  <c r="Q19" i="6" s="1"/>
  <c r="E13" i="8" s="1"/>
  <c r="J33" i="15"/>
  <c r="O18" i="6" s="1"/>
  <c r="J26" i="15"/>
  <c r="O11" i="6" s="1"/>
  <c r="J29" i="15"/>
  <c r="O14" i="6" s="1"/>
  <c r="J31" i="15"/>
  <c r="O16" i="6" s="1"/>
  <c r="J32" i="15"/>
  <c r="O17" i="6" s="1"/>
  <c r="I33" i="15"/>
  <c r="I31" i="15"/>
  <c r="I22" i="15"/>
  <c r="I24" i="15"/>
  <c r="I25" i="15"/>
  <c r="I26" i="15"/>
  <c r="I27" i="15"/>
  <c r="I21" i="15"/>
  <c r="I23" i="15"/>
  <c r="I28" i="15"/>
  <c r="I32" i="15"/>
  <c r="I29" i="15"/>
  <c r="I30" i="15"/>
  <c r="V70" i="11"/>
  <c r="V71" i="11"/>
  <c r="V72" i="11"/>
  <c r="V73" i="11"/>
  <c r="V74" i="11"/>
  <c r="V75" i="11"/>
  <c r="V76" i="11"/>
  <c r="V77" i="11"/>
  <c r="V78" i="11"/>
  <c r="V79" i="11"/>
  <c r="V80" i="11"/>
  <c r="V81" i="11"/>
  <c r="V69" i="11"/>
  <c r="H4" i="6"/>
  <c r="I4" i="6"/>
  <c r="J4" i="6"/>
  <c r="Q5" i="6" l="1"/>
  <c r="Q4" i="6"/>
  <c r="Q6" i="6"/>
  <c r="X6" i="3" l="1"/>
  <c r="Y6" i="3"/>
  <c r="Z6" i="3"/>
  <c r="AA6" i="3"/>
  <c r="AB6" i="3"/>
  <c r="AC6" i="3"/>
  <c r="AD6" i="3"/>
  <c r="AE6" i="3"/>
  <c r="AF6" i="3"/>
  <c r="AG6" i="3"/>
  <c r="AH6" i="3"/>
  <c r="AI6" i="3"/>
  <c r="AJ6" i="3"/>
  <c r="X7" i="3"/>
  <c r="Y7" i="3"/>
  <c r="Z7" i="3"/>
  <c r="AA7" i="3"/>
  <c r="AB7" i="3"/>
  <c r="AC7" i="3"/>
  <c r="AD7" i="3"/>
  <c r="AE7" i="3"/>
  <c r="AF7" i="3"/>
  <c r="AG7" i="3"/>
  <c r="AH7" i="3"/>
  <c r="AI7" i="3"/>
  <c r="AJ7" i="3"/>
  <c r="AK7" i="3"/>
  <c r="X8" i="3"/>
  <c r="Y8" i="3"/>
  <c r="Z8" i="3"/>
  <c r="AA8" i="3"/>
  <c r="AB8" i="3"/>
  <c r="AC8" i="3"/>
  <c r="AD8" i="3"/>
  <c r="AE8" i="3"/>
  <c r="AF8" i="3"/>
  <c r="AG8" i="3"/>
  <c r="AH8" i="3"/>
  <c r="AI8" i="3"/>
  <c r="AJ8" i="3"/>
  <c r="AK8" i="3"/>
  <c r="W7" i="3"/>
  <c r="W8" i="3"/>
  <c r="W6" i="3"/>
  <c r="AA9" i="3" l="1"/>
  <c r="W9" i="3"/>
  <c r="Z9" i="3"/>
  <c r="X9" i="3"/>
  <c r="Y9" i="3"/>
  <c r="X12" i="3" l="1"/>
  <c r="U20" i="3"/>
  <c r="U21" i="3" s="1"/>
  <c r="U22" i="3" s="1"/>
  <c r="U23" i="3" s="1"/>
  <c r="U24" i="3" s="1"/>
  <c r="U25" i="3" s="1"/>
  <c r="U26" i="3" s="1"/>
  <c r="U27" i="3" s="1"/>
  <c r="U28" i="3" s="1"/>
  <c r="AC5" i="3"/>
  <c r="AD5" i="3" s="1"/>
  <c r="AE5" i="3" s="1"/>
  <c r="AF5" i="3" s="1"/>
  <c r="AG5" i="3" s="1"/>
  <c r="AH5" i="3" s="1"/>
  <c r="AI5" i="3" s="1"/>
  <c r="AJ5" i="3" s="1"/>
  <c r="AK5" i="3" s="1"/>
  <c r="F15" i="8" l="1"/>
  <c r="Q18" i="6"/>
  <c r="Q8" i="6"/>
  <c r="Q7" i="6"/>
  <c r="Q9" i="6"/>
  <c r="AF9" i="3"/>
  <c r="AB9" i="3"/>
  <c r="AK9" i="3"/>
  <c r="AI9" i="3"/>
  <c r="AH9" i="3"/>
  <c r="AG9" i="3"/>
  <c r="AE9" i="3"/>
  <c r="AD9" i="3"/>
  <c r="AC9" i="3"/>
  <c r="AJ9" i="3"/>
  <c r="E12" i="8" l="1"/>
  <c r="E3" i="8"/>
  <c r="Q10" i="6"/>
  <c r="E4" i="8" l="1"/>
  <c r="Q11" i="6"/>
  <c r="E5" i="8" l="1"/>
  <c r="Q12" i="6"/>
  <c r="E6" i="8" l="1"/>
  <c r="Q13" i="6"/>
  <c r="E7" i="8" l="1"/>
  <c r="Q14" i="6"/>
  <c r="E8" i="8" l="1"/>
  <c r="Q15" i="6"/>
  <c r="E9" i="8" l="1"/>
  <c r="Q16" i="6"/>
  <c r="E10" i="8" l="1"/>
  <c r="Q17" i="6"/>
  <c r="E11" i="8" l="1"/>
  <c r="B22" i="8" s="1" a="1"/>
  <c r="B22" i="8" l="1"/>
  <c r="D23" i="8"/>
  <c r="E23" i="8"/>
  <c r="E26" i="8"/>
  <c r="D24" i="8"/>
  <c r="D22" i="8"/>
  <c r="C23" i="8"/>
  <c r="B24" i="8"/>
  <c r="D26" i="8"/>
  <c r="B23" i="8"/>
  <c r="E25" i="8"/>
  <c r="C26" i="8"/>
  <c r="E24" i="8"/>
  <c r="C22" i="8"/>
  <c r="C25" i="8"/>
  <c r="C24" i="8"/>
  <c r="B26" i="8"/>
  <c r="B25" i="8"/>
  <c r="E22" i="8"/>
  <c r="D25" i="8"/>
  <c r="E15" i="8"/>
  <c r="D15" i="8"/>
  <c r="D27" i="8" l="1"/>
  <c r="B27" i="8"/>
  <c r="C27" i="8"/>
  <c r="E18" i="8"/>
  <c r="C18" i="8" l="1"/>
  <c r="D18" i="8"/>
  <c r="H3" i="8" l="1"/>
  <c r="H4" i="8"/>
  <c r="H7" i="8"/>
  <c r="H13" i="8"/>
  <c r="H10" i="8"/>
  <c r="H6" i="8"/>
  <c r="H8" i="8"/>
  <c r="H12" i="8"/>
  <c r="H5" i="8"/>
  <c r="H9" i="8"/>
  <c r="H11" i="8"/>
  <c r="H15" i="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tc={6C9D7B3B-A730-41DD-AD48-860288715EB6}</author>
    <author>tc={94B1CBF9-E1CA-4A2A-B101-C1A9DBD84EC4}</author>
  </authors>
  <commentList>
    <comment ref="A4" authorId="0" shapeId="0" xr:uid="{6C9D7B3B-A730-41DD-AD48-860288715EB6}">
      <text>
        <t>[Threaded comment]
Your version of Excel allows you to read this threaded comment; however, any edits to it will get removed if the file is opened in a newer version of Excel. Learn more: https://go.microsoft.com/fwlink/?linkid=870924
Comment:
    Years 2010-2013 not avaialble and replaced with data from https://www.construction-physics.com/p/how-china-became-the-worlds-biggest</t>
      </text>
    </comment>
    <comment ref="A19" authorId="1" shapeId="0" xr:uid="{94B1CBF9-E1CA-4A2A-B101-C1A9DBD84EC4}">
      <text>
        <t>[Threaded comment]
Your version of Excel allows you to read this threaded comment; however, any edits to it will get removed if the file is opened in a newer version of Excel. Learn more: https://go.microsoft.com/fwlink/?linkid=870924
Comment:
    2025 not yet available are extrapolated by YoY percentage change (basis: Clarkson's figures in mn CGT (as of 2026-03))</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tc={78B1AC49-99E8-4540-B07D-B7A062311BFA}</author>
  </authors>
  <commentList>
    <comment ref="B15" authorId="0" shapeId="0" xr:uid="{78B1AC49-99E8-4540-B07D-B7A062311BFA}">
      <text>
        <t>[Threaded comment]
Your version of Excel allows you to read this threaded comment; however, any edits to it will get removed if the file is opened in a newer version of Excel. Learn more: https://go.microsoft.com/fwlink/?linkid=870924
Comment:
    Correlations above 0.8 or 0.9 indicate potential serious multicollinearity</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<sst xmlns="http://schemas.openxmlformats.org/spreadsheetml/2006/main" count="2423" uniqueCount="527">
  <si>
    <t>FRED Graph Observations</t>
  </si>
  <si>
    <t>Federal Reserve Economic Data, Federal Reserve Bank of St. Louis</t>
  </si>
  <si>
    <t>Help: https://fredhelp.stlouisfed.org</t>
  </si>
  <si>
    <t>This data may be copyrighted. Please refer to the Terms of Use: https://fred.stlouisfed.org/legal#fred-terms-faq</t>
  </si>
  <si>
    <t>WPU101704_NBD20140101</t>
  </si>
  <si>
    <t>observation_date</t>
  </si>
  <si>
    <t>In Yuan</t>
  </si>
  <si>
    <t>Index</t>
  </si>
  <si>
    <t>2024 2/2, 2025.01.22, Unit Wages by Job Family</t>
  </si>
  <si>
    <t>https://kosis.kr/statHtml/statHtml.do?orgId=365&amp;tblId=TX_36504_A001_1&amp;conn_path=I2&amp;language=en</t>
  </si>
  <si>
    <t> By Detailed Job Family(1)</t>
  </si>
  <si>
    <t> 2015.2/2</t>
  </si>
  <si>
    <t> 2016.2/2</t>
  </si>
  <si>
    <t> 2017.2/2</t>
  </si>
  <si>
    <t> 2018.2/2</t>
  </si>
  <si>
    <t> 2019.2/2</t>
  </si>
  <si>
    <t> 2020.2/2</t>
  </si>
  <si>
    <t> 2021.2/2</t>
  </si>
  <si>
    <t> 2022.2/2</t>
  </si>
  <si>
    <t> 2023.2/2</t>
  </si>
  <si>
    <t> 2024.2/2</t>
  </si>
  <si>
    <t> 5008</t>
  </si>
  <si>
    <t>-</t>
  </si>
  <si>
    <t> 5009</t>
  </si>
  <si>
    <t> 5010</t>
  </si>
  <si>
    <t> 5011</t>
  </si>
  <si>
    <t> Aggregate Paving Worker</t>
  </si>
  <si>
    <t> Architectural Carpenter</t>
  </si>
  <si>
    <t> Asbestos Removing Worker</t>
  </si>
  <si>
    <t> Boilermaker</t>
  </si>
  <si>
    <t> Boring Worker</t>
  </si>
  <si>
    <t> Cadastral Engineer</t>
  </si>
  <si>
    <t> Cadastral Industry Engineer</t>
  </si>
  <si>
    <t> Cadastral Technician</t>
  </si>
  <si>
    <t> Caulker</t>
  </si>
  <si>
    <t> Concrete Worker</t>
  </si>
  <si>
    <t> Construction Equipment Operator</t>
  </si>
  <si>
    <t> Crew</t>
  </si>
  <si>
    <t> Diver</t>
  </si>
  <si>
    <t> Draughtsman</t>
  </si>
  <si>
    <t> Dredger Captain</t>
  </si>
  <si>
    <t> Dredger Engineer</t>
  </si>
  <si>
    <t> Dredger Operator</t>
  </si>
  <si>
    <t> Duct Worker</t>
  </si>
  <si>
    <t> Electrical Work Engineer</t>
  </si>
  <si>
    <t> Electrical Work Industry Engineer</t>
  </si>
  <si>
    <t> Extra-High Voltage Power Cable Electrician</t>
  </si>
  <si>
    <t> Finishing Worker</t>
  </si>
  <si>
    <t> Formboard Carpenter</t>
  </si>
  <si>
    <t> Glass Blower</t>
  </si>
  <si>
    <t> Grinding Worker</t>
  </si>
  <si>
    <t> H/W Tester</t>
  </si>
  <si>
    <t> Handler of gunpowder</t>
  </si>
  <si>
    <t> Head of Korean Traditional Painter</t>
  </si>
  <si>
    <t> Head of Korean Traditional Plasterer</t>
  </si>
  <si>
    <t> Head of Korean Traditional Roof Tiler</t>
  </si>
  <si>
    <t> Head of Wooden Cultural Heritage Maintenance Man</t>
  </si>
  <si>
    <t> Head of Working Group</t>
  </si>
  <si>
    <t> High Voltage Power Cable Electrician</t>
  </si>
  <si>
    <t> Inside Wire Electrician</t>
  </si>
  <si>
    <t> Instrumentation Worker</t>
  </si>
  <si>
    <t> Insulation Worker</t>
  </si>
  <si>
    <t> Interior Finishing Worker</t>
  </si>
  <si>
    <t> Iron Manufacturing Furnace Worker</t>
  </si>
  <si>
    <t> Ironworker</t>
  </si>
  <si>
    <t> Joiner</t>
  </si>
  <si>
    <t> Korean Traditional Carpenter</t>
  </si>
  <si>
    <t> Korean Traditional Carpenter Assistant</t>
  </si>
  <si>
    <t> Korean Traditional Plasterer</t>
  </si>
  <si>
    <t> Korean Traditional Plasterer Assistant</t>
  </si>
  <si>
    <t> Korean Traditional Roof Tiler</t>
  </si>
  <si>
    <t> Korean Traditional Roof Tiler Assistant</t>
  </si>
  <si>
    <t> Korean Traditional Stonemason</t>
  </si>
  <si>
    <t> Korean Traditional Stonemason Assistant</t>
  </si>
  <si>
    <t> Labor Assistant</t>
  </si>
  <si>
    <t> Landscaping Worker</t>
  </si>
  <si>
    <t> Leader of Construction Equipment Team</t>
  </si>
  <si>
    <t> Low Voltage Power Cable Electrician</t>
  </si>
  <si>
    <t> Manual Carrying Worker</t>
  </si>
  <si>
    <t> Mason</t>
  </si>
  <si>
    <t> Masonry Jointing Worker</t>
  </si>
  <si>
    <t> Master Builder</t>
  </si>
  <si>
    <t> Mechanical Worker</t>
  </si>
  <si>
    <t> Neclear Power Plant Machine Installer</t>
  </si>
  <si>
    <t> Non-Destructive Testing Technician</t>
  </si>
  <si>
    <t> Nuclear Power Plant Electrician</t>
  </si>
  <si>
    <t> Nuclear Power Plant Quality Controll Person</t>
  </si>
  <si>
    <t> Nuclear Power Plant Welder</t>
  </si>
  <si>
    <t> Optical Cable Installer</t>
  </si>
  <si>
    <t> Ordinary Laborer</t>
  </si>
  <si>
    <t> Ordinary Machine Operator</t>
  </si>
  <si>
    <t> Packing Worker</t>
  </si>
  <si>
    <t> Painter</t>
  </si>
  <si>
    <t> Panel Assembler</t>
  </si>
  <si>
    <t> Paper Hanger</t>
  </si>
  <si>
    <t> Plant Boilermaker</t>
  </si>
  <si>
    <t> Plant Cable Electician</t>
  </si>
  <si>
    <t> Plant Duct Worker</t>
  </si>
  <si>
    <t> Plant Electrician</t>
  </si>
  <si>
    <t> Plant Instrumentation Worker</t>
  </si>
  <si>
    <t> Plant Insulation Worker</t>
  </si>
  <si>
    <t> Plant Machinery Installer</t>
  </si>
  <si>
    <t> Plant Plumber</t>
  </si>
  <si>
    <t> Plant Welder</t>
  </si>
  <si>
    <t> Plasterer</t>
  </si>
  <si>
    <t> Plater</t>
  </si>
  <si>
    <t> Plumber</t>
  </si>
  <si>
    <t> Plumber (Water Pipe)</t>
  </si>
  <si>
    <t> Power Distribution Elecrician For Live Wire</t>
  </si>
  <si>
    <t> Power Distribution Electrician</t>
  </si>
  <si>
    <t> Power Transformation Electrician</t>
  </si>
  <si>
    <t> Power Transmission Electrician</t>
  </si>
  <si>
    <t> Power Transmission Electrician For Live Wire</t>
  </si>
  <si>
    <t> Quality Control Person-Beginning Class</t>
  </si>
  <si>
    <t> Quality Control Person-High Class</t>
  </si>
  <si>
    <t> Quality Control Person-Middle Class</t>
  </si>
  <si>
    <t> Quality Control Person-Special Class</t>
  </si>
  <si>
    <t> Radio Antenna Worker</t>
  </si>
  <si>
    <t> Railway signaling Worker</t>
  </si>
  <si>
    <t> Reinforcing Bar Placer</t>
  </si>
  <si>
    <t> Rock Drilling Worker</t>
  </si>
  <si>
    <t> Roof Connecting Worker</t>
  </si>
  <si>
    <t> S/W Tester</t>
  </si>
  <si>
    <t> Sanitary Plumber</t>
  </si>
  <si>
    <t> Scaffolder</t>
  </si>
  <si>
    <t> Special Class Welder For Plant</t>
  </si>
  <si>
    <t> Special Laborer</t>
  </si>
  <si>
    <t> Special Laborer For Plant</t>
  </si>
  <si>
    <t> Special Painter</t>
  </si>
  <si>
    <t> Steel-Frame Worker</t>
  </si>
  <si>
    <t> Stone Breaking Worker</t>
  </si>
  <si>
    <t> Stone Grager</t>
  </si>
  <si>
    <t> Stonemason</t>
  </si>
  <si>
    <t> Telecommunication Cabling Worker</t>
  </si>
  <si>
    <t> Telecommunication Facility Technician</t>
  </si>
  <si>
    <t> Telecommunication Inside Wire Technician</t>
  </si>
  <si>
    <t> Telecommunication Outside Wire Technician</t>
  </si>
  <si>
    <t> Telecommunication Related Engineer</t>
  </si>
  <si>
    <t> Telecommunication Related Industry Engineer</t>
  </si>
  <si>
    <t> Telecommunication Related Technician</t>
  </si>
  <si>
    <t> Tile-Setter</t>
  </si>
  <si>
    <t> Tracklayer</t>
  </si>
  <si>
    <t> Truck Driver</t>
  </si>
  <si>
    <t> Waterproofing Worker</t>
  </si>
  <si>
    <t> Welder</t>
  </si>
  <si>
    <t> Wood Graver</t>
  </si>
  <si>
    <t> Wood Worker</t>
  </si>
  <si>
    <t> Wooden Cultural Heritage Maintenance Man</t>
  </si>
  <si>
    <t>Average</t>
  </si>
  <si>
    <t>Japan</t>
  </si>
  <si>
    <t>2015=100</t>
  </si>
  <si>
    <t>Contractual cash earnings : earnings paid according to method and conditions previously determined by labor contracts, collective agreements, or wage regulations of establishments.</t>
  </si>
  <si>
    <t>Scheduled cash earnings : contractual cash earnings other than non-scheduled cash earnings.</t>
  </si>
  <si>
    <t>Non-scheduled cash earnings are the wages paid for work performed outside scheduled working hours, and on days off or night work, that is allowances for working outside work hours, night work, early morning work, and overnight duty</t>
  </si>
  <si>
    <t>Special cash earnings : amount actually paid to the employee during the survey period for temporary or unforeseen reasons not based on any previous agreement, contract, or rule. Also included in this category are retroactive payment of wages as a result of a new agreement, and payments such as summer and year end bonuses which, though terms and amounts are fixed by collective agreements, are calculated over a period exceeding three months, and such as allowances (e. g., marriage allowance) paid with respect to unforeseen events.</t>
  </si>
  <si>
    <r>
      <rPr>
        <b/>
        <sz val="11"/>
        <color theme="1"/>
        <rFont val="Calibri"/>
        <family val="2"/>
        <scheme val="minor"/>
      </rPr>
      <t xml:space="preserve">Total cash earnings </t>
    </r>
    <r>
      <rPr>
        <sz val="11"/>
        <color theme="1"/>
        <rFont val="Calibri"/>
        <family val="2"/>
        <scheme val="minor"/>
      </rPr>
      <t>: total for “contractual cash earnings” and “special cash earnings”</t>
    </r>
  </si>
  <si>
    <t>China</t>
  </si>
  <si>
    <t>South Korea</t>
  </si>
  <si>
    <t>Europe</t>
  </si>
  <si>
    <t>Other</t>
  </si>
  <si>
    <t>Wage Index</t>
  </si>
  <si>
    <t>Weighted</t>
  </si>
  <si>
    <t>All</t>
  </si>
  <si>
    <t>Year</t>
  </si>
  <si>
    <t>Weight</t>
  </si>
  <si>
    <t>Steel</t>
  </si>
  <si>
    <t>Wages</t>
  </si>
  <si>
    <t>Values produced by linear regression below (YES constant)</t>
  </si>
  <si>
    <t>𝛽3</t>
  </si>
  <si>
    <t>𝛽2</t>
  </si>
  <si>
    <t>𝛽1</t>
  </si>
  <si>
    <t>𝛽0</t>
  </si>
  <si>
    <t>Slope</t>
  </si>
  <si>
    <t>Std-Error(x)</t>
  </si>
  <si>
    <t>r²/Std-Error(y)</t>
  </si>
  <si>
    <t>F/df</t>
  </si>
  <si>
    <t>ESS/RSS</t>
  </si>
  <si>
    <t>Confidence</t>
  </si>
  <si>
    <t xml:space="preserve"> regression coefficients</t>
  </si>
  <si>
    <t>Shipyard capacity</t>
  </si>
  <si>
    <t xml:space="preserve">source: </t>
  </si>
  <si>
    <t>https://data.stats.gov.cn/english/easyquery.htm?cn=C01&amp;f=6696</t>
  </si>
  <si>
    <t>Average Wage of Employed Persons in State-owned Units, Construction(yuan)</t>
  </si>
  <si>
    <t> 2010.2/2</t>
  </si>
  <si>
    <t> 2011.2/2</t>
  </si>
  <si>
    <t> 2012.2/2</t>
  </si>
  <si>
    <t> 2013.2/2</t>
  </si>
  <si>
    <t> 2014.2/2</t>
  </si>
  <si>
    <t>Hot Rolled Steel Bars, Plates, and Structural Shapes</t>
  </si>
  <si>
    <t>https://fred.stlouisfed.org/seriesBeta/WPU101704</t>
  </si>
  <si>
    <t>毎月勤労統計調査(MONTHLY LABOUR SURVEY)</t>
    <phoneticPr fontId="3"/>
  </si>
  <si>
    <t>賃金指数(Wage indices)　現金給与総額(Total cash earnings)</t>
  </si>
  <si>
    <t>　　事業所規模(Size of establishments)：</t>
    <phoneticPr fontId="3"/>
  </si>
  <si>
    <t>５人以上(Establishments with 5 employees or more)</t>
  </si>
  <si>
    <t>　　就業形態(Type of Employment):</t>
    <phoneticPr fontId="3"/>
  </si>
  <si>
    <t>就業形態計(Total)</t>
  </si>
  <si>
    <t>　　産業(Industry):</t>
    <phoneticPr fontId="3"/>
  </si>
  <si>
    <t>建設業(Construction)</t>
    <phoneticPr fontId="2"/>
  </si>
  <si>
    <t>　指数(Indices)</t>
    <phoneticPr fontId="3"/>
  </si>
  <si>
    <t>令和２年平均＝１００(2020 average = 100)</t>
    <phoneticPr fontId="3"/>
  </si>
  <si>
    <t>年</t>
  </si>
  <si>
    <t>1-12</t>
  </si>
  <si>
    <t>1-6</t>
  </si>
  <si>
    <t>7-12</t>
  </si>
  <si>
    <t>1-3</t>
  </si>
  <si>
    <t>4-6</t>
  </si>
  <si>
    <t>7-9</t>
  </si>
  <si>
    <t>10-12</t>
  </si>
  <si>
    <t>4-3</t>
  </si>
  <si>
    <t>year</t>
  </si>
  <si>
    <t>年平均</t>
  </si>
  <si>
    <t>上半期</t>
  </si>
  <si>
    <t>下半期</t>
  </si>
  <si>
    <t>第１四半期</t>
  </si>
  <si>
    <t>第２四半期</t>
  </si>
  <si>
    <t>第３四半期</t>
  </si>
  <si>
    <t>第４四半期</t>
  </si>
  <si>
    <t>１月</t>
  </si>
  <si>
    <t>２月</t>
  </si>
  <si>
    <t>３月</t>
  </si>
  <si>
    <t>４月</t>
  </si>
  <si>
    <t>５月</t>
  </si>
  <si>
    <t>６月</t>
  </si>
  <si>
    <t>７月</t>
  </si>
  <si>
    <t>８月</t>
  </si>
  <si>
    <t>９月</t>
  </si>
  <si>
    <t>１０月</t>
  </si>
  <si>
    <t>１１月</t>
  </si>
  <si>
    <t>１２月</t>
  </si>
  <si>
    <t>年度平均</t>
  </si>
  <si>
    <t>year av.</t>
  </si>
  <si>
    <t>1st Half</t>
  </si>
  <si>
    <t>2nd Half</t>
  </si>
  <si>
    <t>1st Qr.</t>
  </si>
  <si>
    <t>2nd Qr.</t>
  </si>
  <si>
    <t>3rd Qr.</t>
  </si>
  <si>
    <t>4th Qr.</t>
  </si>
  <si>
    <t>Jan.</t>
  </si>
  <si>
    <t>Feb.</t>
  </si>
  <si>
    <t>Mar.</t>
  </si>
  <si>
    <t>Apr.</t>
  </si>
  <si>
    <t>May</t>
  </si>
  <si>
    <t>Jun.</t>
  </si>
  <si>
    <t>Jul.</t>
  </si>
  <si>
    <t>Aug.</t>
  </si>
  <si>
    <t>Sep.</t>
  </si>
  <si>
    <t>Oct.</t>
  </si>
  <si>
    <t>Nov.</t>
  </si>
  <si>
    <t>Dec.</t>
  </si>
  <si>
    <t>fiscal y. av.</t>
  </si>
  <si>
    <t>毎月勤労統計調査(MONTHLY LABOUR SURVEY)</t>
  </si>
  <si>
    <t>　　事業所規模(Size of establishments)：</t>
  </si>
  <si>
    <t>　　就業形態(Type of Employment):</t>
  </si>
  <si>
    <t>　　産業(Industry):</t>
  </si>
  <si>
    <r>
      <t>　前年比(Year-on-year growth rates</t>
    </r>
    <r>
      <rPr>
        <sz val="11"/>
        <color theme="1"/>
        <rFont val="Calibri"/>
        <family val="2"/>
        <scheme val="minor"/>
      </rPr>
      <t>)：％(</t>
    </r>
    <r>
      <rPr>
        <sz val="11"/>
        <rFont val="ＭＳ ゴシック"/>
        <family val="3"/>
        <charset val="128"/>
      </rPr>
      <t>%)</t>
    </r>
  </si>
  <si>
    <t>source:</t>
  </si>
  <si>
    <t>https://www.e-stat.go.jp/stat-search/files?page=1&amp;layout=datalist&amp;toukei=00450071&amp;tstat=000001011791&amp;cycle=0&amp;tclass1=000001035519&amp;tclass2=000001144287&amp;tclass3val=0</t>
  </si>
  <si>
    <t>現金給与総額　指数及び増減率－就業形態計（５人以上）</t>
  </si>
  <si>
    <t>Total cash earnings index and rate of increase/decrease - total employment type (5 or more employees)</t>
  </si>
  <si>
    <t>https://www.e-stat.go.jp/stat-search/files?stat_infid=000032189720</t>
  </si>
  <si>
    <t>Monthly Labor Survey / Monthly Labor Survey Nationwide Survey / Long-term time series table Monthly, annual, fiscal year, half-year, quarterly</t>
  </si>
  <si>
    <t>Table Number</t>
  </si>
  <si>
    <t>search source:</t>
  </si>
  <si>
    <t>Name of table</t>
  </si>
  <si>
    <t>Name of table (JP)</t>
  </si>
  <si>
    <t>Unit: WON</t>
  </si>
  <si>
    <t>Correlation</t>
  </si>
  <si>
    <t>ECB Data Portal</t>
  </si>
  <si>
    <t>TITLE</t>
  </si>
  <si>
    <t>Labour cost index</t>
  </si>
  <si>
    <t>SERIES KEY</t>
  </si>
  <si>
    <t>LCI.Q.I9.W.LCI_WAG.BTS</t>
  </si>
  <si>
    <t>TIME SERIES PAGE</t>
  </si>
  <si>
    <t>https://data.ecb.europa.eu/data/datasets/LCI/LCI.Q.I9.W.LCI_WAG.BTS</t>
  </si>
  <si>
    <t>GEOGRAPHICAL AREA</t>
  </si>
  <si>
    <t>Euro area 20 (fixed composition) as of 1 January 2023 (I9)</t>
  </si>
  <si>
    <t>FREQUENCY</t>
  </si>
  <si>
    <t>Quarterly</t>
  </si>
  <si>
    <t>DATASET</t>
  </si>
  <si>
    <t>LCI</t>
  </si>
  <si>
    <t>DATA SOURCE</t>
  </si>
  <si>
    <t>Statistical Office of the European Commission (Eurostat)</t>
  </si>
  <si>
    <t>COLLECTION TYPE</t>
  </si>
  <si>
    <t>Average of observations through period (A)</t>
  </si>
  <si>
    <t>UNIT</t>
  </si>
  <si>
    <t>DATE</t>
  </si>
  <si>
    <t>TIME PERIOD</t>
  </si>
  <si>
    <t>Labour cost index (LCI.Q.I9.W.LCI_WAG.BTS)</t>
  </si>
  <si>
    <t>2009-03-31</t>
  </si>
  <si>
    <t>2009-06-30</t>
  </si>
  <si>
    <t>2009-09-30</t>
  </si>
  <si>
    <t>2009-12-31</t>
  </si>
  <si>
    <t>2010-03-31</t>
  </si>
  <si>
    <t>2010-06-30</t>
  </si>
  <si>
    <t>2010-09-30</t>
  </si>
  <si>
    <t>2010-12-31</t>
  </si>
  <si>
    <t>2011-03-31</t>
  </si>
  <si>
    <t>2011-06-30</t>
  </si>
  <si>
    <t>2011-09-30</t>
  </si>
  <si>
    <t>2011-12-31</t>
  </si>
  <si>
    <t>2012-03-31</t>
  </si>
  <si>
    <t>2012-06-30</t>
  </si>
  <si>
    <t>2012-09-30</t>
  </si>
  <si>
    <t>2012-12-31</t>
  </si>
  <si>
    <t>2013-03-31</t>
  </si>
  <si>
    <t>2013-06-30</t>
  </si>
  <si>
    <t>2013-09-30</t>
  </si>
  <si>
    <t>2013-12-31</t>
  </si>
  <si>
    <t>2014-03-31</t>
  </si>
  <si>
    <t>2014-06-30</t>
  </si>
  <si>
    <t>2014-09-30</t>
  </si>
  <si>
    <t>2014-12-31</t>
  </si>
  <si>
    <t>2015-03-31</t>
  </si>
  <si>
    <t>2015-06-30</t>
  </si>
  <si>
    <t>2015-09-30</t>
  </si>
  <si>
    <t>2015-12-31</t>
  </si>
  <si>
    <t>2016-03-31</t>
  </si>
  <si>
    <t>2016-06-30</t>
  </si>
  <si>
    <t>2016-09-30</t>
  </si>
  <si>
    <t>2016-12-31</t>
  </si>
  <si>
    <t>2017-03-31</t>
  </si>
  <si>
    <t>2017-06-30</t>
  </si>
  <si>
    <t>2017-09-30</t>
  </si>
  <si>
    <t>2017-12-31</t>
  </si>
  <si>
    <t>2018-03-31</t>
  </si>
  <si>
    <t>2018-06-30</t>
  </si>
  <si>
    <t>2018-09-30</t>
  </si>
  <si>
    <t>2018-12-31</t>
  </si>
  <si>
    <t>2019-03-31</t>
  </si>
  <si>
    <t>2019-06-30</t>
  </si>
  <si>
    <t>2019-09-30</t>
  </si>
  <si>
    <t>2019-12-31</t>
  </si>
  <si>
    <t>2020-03-31</t>
  </si>
  <si>
    <t>2020-06-30</t>
  </si>
  <si>
    <t>2020-09-30</t>
  </si>
  <si>
    <t>2020-12-31</t>
  </si>
  <si>
    <t>2021-03-31</t>
  </si>
  <si>
    <t>2021-06-30</t>
  </si>
  <si>
    <t>2021-09-30</t>
  </si>
  <si>
    <t>2021-12-31</t>
  </si>
  <si>
    <t>2022-03-31</t>
  </si>
  <si>
    <t>2022-06-30</t>
  </si>
  <si>
    <t>2022-09-30</t>
  </si>
  <si>
    <t>2022-12-31</t>
  </si>
  <si>
    <t>2023-03-31</t>
  </si>
  <si>
    <t>2023-06-30</t>
  </si>
  <si>
    <t>2023-09-30</t>
  </si>
  <si>
    <t>2023-12-31</t>
  </si>
  <si>
    <t>2024-03-31</t>
  </si>
  <si>
    <t>2024-06-30</t>
  </si>
  <si>
    <t>2024-09-30</t>
  </si>
  <si>
    <t>2010=100</t>
  </si>
  <si>
    <t>Figures not available yet were extrapolated  with Simple Linear Growth</t>
  </si>
  <si>
    <t>fixed base indexation</t>
  </si>
  <si>
    <t>Xchngrate</t>
  </si>
  <si>
    <t>In USD</t>
  </si>
  <si>
    <t>2024-12-31</t>
  </si>
  <si>
    <t>Q1 2009</t>
  </si>
  <si>
    <t>Q2 2009</t>
  </si>
  <si>
    <t>Q3 2009</t>
  </si>
  <si>
    <t>Q4 2009</t>
  </si>
  <si>
    <t>Q1 2010</t>
  </si>
  <si>
    <t>Q2 2010</t>
  </si>
  <si>
    <t>Q3 2010</t>
  </si>
  <si>
    <t>Q4 2010</t>
  </si>
  <si>
    <t>Q1 2011</t>
  </si>
  <si>
    <t>Q2 2011</t>
  </si>
  <si>
    <t>Q3 2011</t>
  </si>
  <si>
    <t>Q4 2011</t>
  </si>
  <si>
    <t>Q1 2012</t>
  </si>
  <si>
    <t>Q2 2012</t>
  </si>
  <si>
    <t>Q3 2012</t>
  </si>
  <si>
    <t>Q4 2012</t>
  </si>
  <si>
    <t>Q1 2013</t>
  </si>
  <si>
    <t>Q2 2013</t>
  </si>
  <si>
    <t>Q3 2013</t>
  </si>
  <si>
    <t>Q4 2013</t>
  </si>
  <si>
    <t>Q1 2014</t>
  </si>
  <si>
    <t>Q2 2014</t>
  </si>
  <si>
    <t>Q3 2014</t>
  </si>
  <si>
    <t>Q4 2014</t>
  </si>
  <si>
    <t>Q1 2015</t>
  </si>
  <si>
    <t>Q2 2015</t>
  </si>
  <si>
    <t>Q3 2015</t>
  </si>
  <si>
    <t>Q4 2015</t>
  </si>
  <si>
    <t>Q1 2016</t>
  </si>
  <si>
    <t>Q2 2016</t>
  </si>
  <si>
    <t>Q3 2016</t>
  </si>
  <si>
    <t>Q4 2016</t>
  </si>
  <si>
    <t>Q1 2017</t>
  </si>
  <si>
    <t>Q2 2017</t>
  </si>
  <si>
    <t>Q3 2017</t>
  </si>
  <si>
    <t>Q4 2017</t>
  </si>
  <si>
    <t>Q1 2018</t>
  </si>
  <si>
    <t>Q2 2018</t>
  </si>
  <si>
    <t>Q3 2018</t>
  </si>
  <si>
    <t>Q4 2018</t>
  </si>
  <si>
    <t>Q1 2019</t>
  </si>
  <si>
    <t>Q2 2019</t>
  </si>
  <si>
    <t>Q3 2019</t>
  </si>
  <si>
    <t>Q4 2019</t>
  </si>
  <si>
    <t>Q1 2020</t>
  </si>
  <si>
    <t>Q2 2020</t>
  </si>
  <si>
    <t>Q3 2020</t>
  </si>
  <si>
    <t>Q4 2020</t>
  </si>
  <si>
    <t>Q1 2021</t>
  </si>
  <si>
    <t>Q2 2021</t>
  </si>
  <si>
    <t>Q3 2021</t>
  </si>
  <si>
    <t>Q4 2021</t>
  </si>
  <si>
    <t>Q1 2022</t>
  </si>
  <si>
    <t>Q2 2022</t>
  </si>
  <si>
    <t>Q3 2022</t>
  </si>
  <si>
    <t>Q4 2022</t>
  </si>
  <si>
    <t>Q1 2023</t>
  </si>
  <si>
    <t>Q2 2023</t>
  </si>
  <si>
    <t>Q3 2023</t>
  </si>
  <si>
    <t>Q4 2023</t>
  </si>
  <si>
    <t>Q1 2024</t>
  </si>
  <si>
    <t>Q2 2024</t>
  </si>
  <si>
    <t>Q3 2024</t>
  </si>
  <si>
    <t>Q4 2024</t>
  </si>
  <si>
    <t>Average claim cost (Cefor)</t>
  </si>
  <si>
    <t>Steel-Wage-Capacity (SWC) Model</t>
  </si>
  <si>
    <t>yearly</t>
  </si>
  <si>
    <t>https://www.federalreserve.gov/releases/g5a/</t>
  </si>
  <si>
    <t xml:space="preserve">and </t>
  </si>
  <si>
    <t>monthly</t>
  </si>
  <si>
    <t>https://www.federalreserve.gov/releases/g5/current/default.htm</t>
  </si>
  <si>
    <t>WPU101704_NBD20050101</t>
  </si>
  <si>
    <t>Producer Price Index by Commodity: Metals and Metal Products: Hot Rolled Steel Bars, Plates, and Structural Shapes, Index 2005=100/2015=100, Annual, Not Seasonally Adjusted</t>
  </si>
  <si>
    <t>WPU101704_NBD20150101</t>
  </si>
  <si>
    <r>
      <t xml:space="preserve">(values in </t>
    </r>
    <r>
      <rPr>
        <sz val="11"/>
        <color theme="0" tint="-0.34998626667073579"/>
        <rFont val="Calibri"/>
        <family val="2"/>
        <scheme val="minor"/>
      </rPr>
      <t>grey and italic</t>
    </r>
    <r>
      <rPr>
        <sz val="11"/>
        <color theme="1"/>
        <rFont val="Calibri"/>
        <family val="2"/>
        <scheme val="minor"/>
      </rPr>
      <t xml:space="preserve"> are not available yet und calculated by linear regression of the time series)</t>
    </r>
  </si>
  <si>
    <t xml:space="preserve"> -</t>
  </si>
  <si>
    <t> 2025.2/2</t>
  </si>
  <si>
    <t> 2026.1/2</t>
  </si>
  <si>
    <t>Q4 2025</t>
  </si>
  <si>
    <t>Q3 2025</t>
  </si>
  <si>
    <t>Q2 2025</t>
  </si>
  <si>
    <t>Q1 2025</t>
  </si>
  <si>
    <t>Average claim cost, excl. total losses, Index 1010=100%</t>
  </si>
  <si>
    <t>Average claim cost = Claim cost / Number of claims, per calendar year</t>
  </si>
  <si>
    <t>Claim cost per vessel = Claim cost / Number of insured vessels, per calendar year</t>
  </si>
  <si>
    <t>Ships built by country of building (in GT)</t>
  </si>
  <si>
    <t>Base</t>
  </si>
  <si>
    <t>Invert</t>
  </si>
  <si>
    <t>COUNTRY</t>
  </si>
  <si>
    <t>CURRENCY</t>
  </si>
  <si>
    <t>Abbr</t>
  </si>
  <si>
    <t>USD</t>
  </si>
  <si>
    <t>No</t>
  </si>
  <si>
    <t>AUSTRALIA</t>
  </si>
  <si>
    <t>DOLLAR</t>
  </si>
  <si>
    <t>AUD</t>
  </si>
  <si>
    <t>Yes</t>
  </si>
  <si>
    <t>BRAZIL</t>
  </si>
  <si>
    <t>REAL</t>
  </si>
  <si>
    <t>BRL</t>
  </si>
  <si>
    <t>CANADA</t>
  </si>
  <si>
    <t>CAD</t>
  </si>
  <si>
    <t>CHINA, P.R.</t>
  </si>
  <si>
    <t>YUAN</t>
  </si>
  <si>
    <t>CNY</t>
  </si>
  <si>
    <t>DENMARK</t>
  </si>
  <si>
    <t>KRONE</t>
  </si>
  <si>
    <t>DKK</t>
  </si>
  <si>
    <t>EU</t>
  </si>
  <si>
    <t>EURO</t>
  </si>
  <si>
    <t>EUR</t>
  </si>
  <si>
    <t>N.A.</t>
  </si>
  <si>
    <t>HONG KONG</t>
  </si>
  <si>
    <t>HKD</t>
  </si>
  <si>
    <t>INDIA</t>
  </si>
  <si>
    <t>RUPEE</t>
  </si>
  <si>
    <t>INR</t>
  </si>
  <si>
    <t>JPY</t>
  </si>
  <si>
    <t>JAPAN</t>
  </si>
  <si>
    <t>YEN</t>
  </si>
  <si>
    <t>MALAYSIA</t>
  </si>
  <si>
    <t>RINGGIT</t>
  </si>
  <si>
    <t>MYR</t>
  </si>
  <si>
    <t>MEXICO</t>
  </si>
  <si>
    <t>PESO</t>
  </si>
  <si>
    <t>MXN</t>
  </si>
  <si>
    <t>NEW ZEALAND</t>
  </si>
  <si>
    <t>NZD</t>
  </si>
  <si>
    <t>NORWAY</t>
  </si>
  <si>
    <t>NOK</t>
  </si>
  <si>
    <t>SINGAPORE</t>
  </si>
  <si>
    <t>SGD</t>
  </si>
  <si>
    <t>SOUTH AFRICA</t>
  </si>
  <si>
    <t>RAND</t>
  </si>
  <si>
    <t>ZAR</t>
  </si>
  <si>
    <t>SOUTH KOREA</t>
  </si>
  <si>
    <t>WON</t>
  </si>
  <si>
    <t>KRW</t>
  </si>
  <si>
    <t>SRI LANKA</t>
  </si>
  <si>
    <t>LKR</t>
  </si>
  <si>
    <t>SWEDEN</t>
  </si>
  <si>
    <t>KRONA</t>
  </si>
  <si>
    <t>SEK</t>
  </si>
  <si>
    <t>SWITZERLAND</t>
  </si>
  <si>
    <t>FRANC</t>
  </si>
  <si>
    <t>CHF</t>
  </si>
  <si>
    <t>TAIWAN</t>
  </si>
  <si>
    <t>TWD</t>
  </si>
  <si>
    <t>THAILAND</t>
  </si>
  <si>
    <t>BAHT</t>
  </si>
  <si>
    <t>THB</t>
  </si>
  <si>
    <t>UNITED KINGDOM</t>
  </si>
  <si>
    <t>POUND</t>
  </si>
  <si>
    <t>GBP</t>
  </si>
  <si>
    <t>VENEZUELA</t>
  </si>
  <si>
    <t>BOLIVAR</t>
  </si>
  <si>
    <t>VES</t>
  </si>
  <si>
    <t>https://unctadstat.unctad.org/datacentre/dataviewer/shared-report/47d18800-9301-4106-b481-99c7b39c8bcc</t>
  </si>
  <si>
    <t xml:space="preserve"> annual (analytical)</t>
  </si>
  <si>
    <t>Years 2010-2013 filled with data from https://www.construction-physics.com/p/how-china-became-the-worlds-biggest</t>
  </si>
  <si>
    <t>2025 are extrapolated by YoY percentage change (basis: Clarkson's figures in mn CGT (as of 2026-03))</t>
  </si>
  <si>
    <t>Danish Ship Finance Shipcard Capacity Index</t>
  </si>
  <si>
    <t>source: https://unctadstat-api.unctad.org/bulkdownload/US.ShipBuilding/US_ShipBuilding</t>
  </si>
  <si>
    <t>https://skibskredit.dk/wp-content/uploads/2025/11/Shipping-Market-Review-November-2025-Updated-version-2.pdf</t>
  </si>
  <si>
    <t>p. 53</t>
  </si>
  <si>
    <t>Global Yard Utilization</t>
  </si>
  <si>
    <t>https://cefor.no/globalassets/documents/statistics/nomis/2025/2025-cefor-ocean-hull-key-figures.pdf</t>
  </si>
  <si>
    <t>Only claims &gt; USD 10,000 are included to reduce 'noise' from claims just above the deductible and only include claims reflecting actual repairs (since average claim = total annual cost for claims not being total losses, divided by the number of claims per year)</t>
  </si>
  <si>
    <t>Claim cost per vessel, excl. total losses,  2010=100%</t>
  </si>
  <si>
    <t xml:space="preserve">Source: The Nordic Association of Marine Insurers (Cefor), 2025 Ocean Hull key figures, page 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</si>
</sst>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0_-;\-* #,##0_-;_-* &quot;-&quot;_-;_-@_-"/>
    <numFmt numFmtId="43" formatCode="_-* #,##0.00_-;\-* #,##0.00_-;_-* &quot;-&quot;??_-;_-@_-"/>
    <numFmt numFmtId="164" formatCode="_-* #,##0\ &quot;€&quot;_-;\-* #,##0\ &quot;€&quot;_-;_-* &quot;-&quot;\ &quot;€&quot;_-;_-@_-"/>
    <numFmt numFmtId="165" formatCode="_-* #,##0.00\ &quot;€&quot;_-;\-* #,##0.00\ &quot;€&quot;_-;_-* &quot;-&quot;??\ &quot;€&quot;_-;_-@_-"/>
    <numFmt numFmtId="166" formatCode="_-* #,##0_-;\-* #,##0_-;_-* &quot;-&quot;??_-;_-@_-"/>
    <numFmt numFmtId="167" formatCode="0.000000000"/>
    <numFmt numFmtId="168" formatCode="0.000"/>
    <numFmt numFmtId="169" formatCode="yyyy"/>
    <numFmt numFmtId="170" formatCode="_-* #,##0.000_-;\-* #,##0.000_-;_-* &quot;-&quot;??_-;_-@_-"/>
    <numFmt numFmtId="171" formatCode="0.0;[Red]\-0.0"/>
    <numFmt numFmtId="172" formatCode="0.00000"/>
    <numFmt numFmtId="173" formatCode="0.0%"/>
    <numFmt numFmtId="174" formatCode="&quot;$&quot;#,##0_);[Red]\(&quot;$&quot;#,##0\)"/>
    <numFmt numFmtId="175" formatCode="_-[$€-2]* #,##0.00_-;\-[$€-2]* #,##0.00_-;_-[$€-2]* &quot;-&quot;??_-"/>
  </numFmts>
  <fonts count="50">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b/>
      <sz val="10"/>
      <color rgb="FF000000"/>
      <name val="Malgun Gothic"/>
      <family val="2"/>
    </font>
    <font>
      <sz val="10"/>
      <color rgb="FF000000"/>
      <name val="Malgun Gothic"/>
      <family val="2"/>
    </font>
    <font>
      <sz val="10"/>
      <name val="Arial"/>
      <family val="2"/>
    </font>
    <font>
      <sz val="11"/>
      <name val="Arial"/>
      <family val="2"/>
    </font>
    <font>
      <sz val="8"/>
      <name val="Calibri"/>
      <family val="2"/>
      <scheme val="minor"/>
    </font>
    <font>
      <sz val="10"/>
      <color theme="0" tint="-0.249977111117893"/>
      <name val="Arial"/>
      <family val="2"/>
    </font>
    <font>
      <sz val="11"/>
      <color theme="0" tint="-0.249977111117893"/>
      <name val="Calibri"/>
      <family val="2"/>
      <scheme val="minor"/>
    </font>
    <font>
      <sz val="11"/>
      <color theme="0"/>
      <name val="Calibri"/>
      <family val="2"/>
      <scheme val="minor"/>
    </font>
    <font>
      <b/>
      <sz val="11"/>
      <name val="Calibri"/>
      <family val="2"/>
      <scheme val="minor"/>
    </font>
    <font>
      <sz val="11"/>
      <name val="Calibri"/>
      <family val="2"/>
      <scheme val="minor"/>
    </font>
    <font>
      <sz val="11"/>
      <color theme="2" tint="-9.9978637043366805E-2"/>
      <name val="Calibri"/>
      <family val="2"/>
      <scheme val="minor"/>
    </font>
    <font>
      <sz val="11"/>
      <color rgb="FFFF0000"/>
      <name val="Calibri"/>
      <family val="2"/>
      <scheme val="minor"/>
    </font>
    <font>
      <sz val="11"/>
      <name val="ＭＳ ゴシック"/>
      <family val="3"/>
      <charset val="128"/>
    </font>
    <font>
      <sz val="10"/>
      <name val="ＭＳ ゴシック"/>
      <family val="3"/>
      <charset val="128"/>
    </font>
    <font>
      <sz val="10"/>
      <name val="ＭＳ Ｐゴシック"/>
      <family val="3"/>
      <charset val="128"/>
    </font>
    <font>
      <sz val="12"/>
      <name val="Arial"/>
      <family val="2"/>
    </font>
    <font>
      <u/>
      <sz val="12"/>
      <color theme="10"/>
      <name val="Arial"/>
      <family val="2"/>
    </font>
    <font>
      <b/>
      <sz val="11"/>
      <name val="ＭＳ ゴシック"/>
    </font>
    <font>
      <sz val="11"/>
      <name val="ＭＳ ゴシック"/>
    </font>
    <font>
      <sz val="11"/>
      <color indexed="8"/>
      <name val="Calibri"/>
      <family val="2"/>
      <scheme val="minor"/>
    </font>
    <font>
      <u/>
      <sz val="11"/>
      <color indexed="12"/>
      <name val="Calibri"/>
      <family val="2"/>
    </font>
    <font>
      <b/>
      <sz val="11"/>
      <name val="Calibri"/>
      <family val="2"/>
    </font>
    <font>
      <sz val="12"/>
      <color theme="1"/>
      <name val="Calibri"/>
      <family val="2"/>
      <scheme val="minor"/>
    </font>
    <font>
      <sz val="11"/>
      <color theme="1"/>
      <name val="Aptos"/>
      <family val="2"/>
    </font>
    <font>
      <sz val="11"/>
      <color theme="1"/>
      <name val="Arial"/>
      <family val="2"/>
    </font>
    <font>
      <sz val="10"/>
      <color theme="1"/>
      <name val="Verdana"/>
      <family val="2"/>
    </font>
    <font>
      <sz val="11"/>
      <color rgb="FF000000"/>
      <name val="Calibri"/>
      <family val="2"/>
    </font>
    <font>
      <sz val="10"/>
      <color theme="1"/>
      <name val="Arial"/>
      <family val="2"/>
    </font>
    <font>
      <u/>
      <sz val="11"/>
      <color theme="10"/>
      <name val="Calibri"/>
      <family val="2"/>
    </font>
    <font>
      <sz val="10"/>
      <name val="Courier"/>
      <family val="3"/>
    </font>
    <font>
      <sz val="10"/>
      <name val="MS Sans Serif"/>
      <family val="2"/>
    </font>
    <font>
      <sz val="10"/>
      <name val="Arial Cyr"/>
      <family val="2"/>
    </font>
    <font>
      <sz val="10"/>
      <color indexed="8"/>
      <name val="Times New Roman"/>
      <family val="1"/>
    </font>
    <font>
      <i/>
      <sz val="8"/>
      <name val="Times New Roman"/>
      <family val="1"/>
    </font>
    <font>
      <sz val="10"/>
      <color indexed="62"/>
      <name val="Arial Cyr"/>
      <family val="2"/>
      <charset val="204"/>
    </font>
    <font>
      <sz val="11"/>
      <name val="Calibri"/>
      <family val="2"/>
    </font>
    <font>
      <u/>
      <sz val="10"/>
      <color theme="10"/>
      <name val="Arial"/>
      <family val="2"/>
    </font>
    <font>
      <sz val="10"/>
      <name val="Times New Roman"/>
      <family val="1"/>
    </font>
    <font>
      <i/>
      <sz val="11"/>
      <color theme="0" tint="-0.34998626667073579"/>
      <name val="Calibri"/>
      <family val="2"/>
      <scheme val="minor"/>
    </font>
    <font>
      <sz val="11"/>
      <color theme="0" tint="-0.34998626667073579"/>
      <name val="Calibri"/>
      <family val="2"/>
      <scheme val="minor"/>
    </font>
    <font>
      <sz val="11"/>
      <color theme="1"/>
      <name val="ＭＳ 明朝"/>
      <family val="1"/>
      <charset val="128"/>
    </font>
    <font>
      <b/>
      <sz val="11"/>
      <color rgb="FFFFFFFF"/>
      <name val="Arial"/>
      <family val="2"/>
    </font>
    <font>
      <sz val="11"/>
      <color rgb="FF333333"/>
      <name val="Arial"/>
      <family val="2"/>
    </font>
    <font>
      <b/>
      <sz val="10"/>
      <name val="Arial"/>
      <family val="2"/>
    </font>
    <font>
      <b/>
      <sz val="12"/>
      <color theme="1"/>
      <name val="Calibri"/>
      <family val="2"/>
      <scheme val="minor"/>
    </font>
  </fonts>
  <fills count="16">
    <fill>
      <patternFill patternType="none"/>
    </fill>
    <fill>
      <patternFill patternType="gray125"/>
    </fill>
    <fill>
      <patternFill patternType="solid">
        <fgColor rgb="FF8CA9DD"/>
        <bgColor indexed="64"/>
      </patternFill>
    </fill>
    <fill>
      <patternFill patternType="solid">
        <fgColor rgb="FFCADBF9"/>
        <bgColor indexed="64"/>
      </patternFill>
    </fill>
    <fill>
      <patternFill patternType="solid">
        <fgColor rgb="FFECF3F9"/>
        <bgColor indexed="64"/>
      </patternFill>
    </fill>
    <fill>
      <patternFill patternType="solid">
        <fgColor rgb="FF92D050"/>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bgColor indexed="64"/>
      </patternFill>
    </fill>
    <fill>
      <patternFill patternType="solid">
        <fgColor rgb="FFFFFF00"/>
        <bgColor indexed="64"/>
      </patternFill>
    </fill>
    <fill>
      <patternFill patternType="solid">
        <fgColor indexed="43"/>
      </patternFill>
    </fill>
    <fill>
      <patternFill patternType="solid">
        <fgColor rgb="FF163855"/>
        <bgColor indexed="64"/>
      </patternFill>
    </fill>
    <fill>
      <patternFill patternType="solid">
        <fgColor rgb="FFE7F1F9"/>
        <bgColor indexed="64"/>
      </patternFill>
    </fill>
    <fill>
      <patternFill patternType="solid">
        <fgColor rgb="FFFFFFFF"/>
        <bgColor indexed="64"/>
      </patternFill>
    </fill>
    <fill>
      <patternFill patternType="solid">
        <fgColor theme="0" tint="-0.249977111117893"/>
        <bgColor indexed="64"/>
      </patternFill>
    </fill>
    <fill>
      <patternFill patternType="solid">
        <fgColor theme="0" tint="-4.9989318521683403E-2"/>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medium">
        <color rgb="FF768BB3"/>
      </right>
      <top/>
      <bottom style="medium">
        <color rgb="FF768BB3"/>
      </bottom>
      <diagonal/>
    </border>
    <border>
      <left/>
      <right style="medium">
        <color rgb="FFA2AFC9"/>
      </right>
      <top/>
      <bottom style="medium">
        <color rgb="FFA2AFC9"/>
      </bottom>
      <diagonal/>
    </border>
    <border>
      <left style="medium">
        <color rgb="FFBBBBBB"/>
      </left>
      <right style="medium">
        <color rgb="FFBBBBBB"/>
      </right>
      <top style="medium">
        <color rgb="FFBBBBBB"/>
      </top>
      <bottom style="medium">
        <color rgb="FFBBBBBB"/>
      </bottom>
      <diagonal/>
    </border>
    <border>
      <left/>
      <right style="medium">
        <color rgb="FFBBBBBB"/>
      </right>
      <top style="medium">
        <color rgb="FFBBBBBB"/>
      </top>
      <bottom style="medium">
        <color rgb="FFBBBBBB"/>
      </bottom>
      <diagonal/>
    </border>
    <border>
      <left/>
      <right style="thin">
        <color indexed="64"/>
      </right>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bottom style="double">
        <color indexed="64"/>
      </bottom>
      <diagonal/>
    </border>
    <border>
      <left style="thin">
        <color indexed="23"/>
      </left>
      <right style="thin">
        <color indexed="23"/>
      </right>
      <top style="thin">
        <color indexed="23"/>
      </top>
      <bottom style="thin">
        <color indexed="23"/>
      </bottom>
      <diagonal/>
    </border>
    <border>
      <left/>
      <right/>
      <top/>
      <bottom style="thin">
        <color indexed="8"/>
      </bottom>
      <diagonal/>
    </border>
    <border>
      <left style="medium">
        <color rgb="FF97A4B4"/>
      </left>
      <right style="medium">
        <color rgb="FFFFFFFF"/>
      </right>
      <top style="medium">
        <color rgb="FF97A4B4"/>
      </top>
      <bottom/>
      <diagonal/>
    </border>
    <border>
      <left/>
      <right style="medium">
        <color rgb="FFFFFFFF"/>
      </right>
      <top style="medium">
        <color rgb="FF97A4B4"/>
      </top>
      <bottom/>
      <diagonal/>
    </border>
    <border>
      <left/>
      <right style="medium">
        <color rgb="FFFFFFFF"/>
      </right>
      <top/>
      <bottom/>
      <diagonal/>
    </border>
    <border>
      <left/>
      <right style="medium">
        <color rgb="FF9CB0C0"/>
      </right>
      <top style="medium">
        <color rgb="FFDDDDDD"/>
      </top>
      <bottom/>
      <diagonal/>
    </border>
    <border>
      <left/>
      <right style="medium">
        <color rgb="FF9CB0C0"/>
      </right>
      <top style="medium">
        <color rgb="FFDDDDDD"/>
      </top>
      <bottom style="medium">
        <color rgb="FF97A4B4"/>
      </bottom>
      <diagonal/>
    </border>
  </borders>
  <cellStyleXfs count="203">
    <xf numFmtId="0" fontId="0" fillId="0" borderId="0"/>
    <xf numFmtId="43" fontId="1" fillId="0" borderId="0" applyFont="0" applyFill="0" applyBorder="0" applyAlignment="0" applyProtection="0"/>
    <xf numFmtId="0" fontId="3" fillId="0" borderId="0" applyNumberFormat="0" applyFill="0" applyBorder="0" applyAlignment="0" applyProtection="0"/>
    <xf numFmtId="0" fontId="7" fillId="0" borderId="0"/>
    <xf numFmtId="9" fontId="7" fillId="0" borderId="0" applyFont="0" applyFill="0" applyBorder="0" applyAlignment="0" applyProtection="0"/>
    <xf numFmtId="165" fontId="7"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41" fontId="7" fillId="0" borderId="0" applyFont="0" applyFill="0" applyBorder="0" applyAlignment="0" applyProtection="0"/>
    <xf numFmtId="165" fontId="7" fillId="0" borderId="0" applyFont="0" applyFill="0" applyBorder="0" applyAlignment="0" applyProtection="0"/>
    <xf numFmtId="43" fontId="7" fillId="0" borderId="0" applyFont="0" applyFill="0" applyBorder="0" applyAlignment="0" applyProtection="0"/>
    <xf numFmtId="165" fontId="7"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41" fontId="7" fillId="0" borderId="0" applyFont="0" applyFill="0" applyBorder="0" applyAlignment="0" applyProtection="0"/>
    <xf numFmtId="0" fontId="17" fillId="0" borderId="0">
      <alignment vertical="center"/>
    </xf>
    <xf numFmtId="0" fontId="24" fillId="0" borderId="0"/>
    <xf numFmtId="0" fontId="29" fillId="0" borderId="0"/>
    <xf numFmtId="0" fontId="1" fillId="0" borderId="0"/>
    <xf numFmtId="9" fontId="1"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1" fillId="0" borderId="0" applyFont="0" applyFill="0" applyBorder="0" applyAlignment="0" applyProtection="0"/>
    <xf numFmtId="0" fontId="31" fillId="0" borderId="0" applyBorder="0"/>
    <xf numFmtId="0" fontId="32"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1" fillId="0" borderId="0" applyFont="0" applyFill="0" applyBorder="0" applyAlignment="0" applyProtection="0"/>
    <xf numFmtId="0" fontId="1" fillId="0" borderId="0"/>
    <xf numFmtId="9"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0" fontId="1" fillId="0" borderId="0"/>
    <xf numFmtId="9"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0" fontId="7" fillId="0" borderId="0"/>
    <xf numFmtId="0" fontId="33" fillId="0" borderId="0" applyNumberFormat="0" applyFill="0" applyBorder="0" applyAlignment="0" applyProtection="0">
      <alignment vertical="top"/>
      <protection locked="0"/>
    </xf>
    <xf numFmtId="14" fontId="34" fillId="0" borderId="0" applyProtection="0">
      <alignment vertical="center"/>
    </xf>
    <xf numFmtId="174" fontId="35" fillId="0" borderId="0" applyFont="0" applyFill="0" applyBorder="0" applyAlignment="0" applyProtection="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20"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20"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7" fillId="0" borderId="0"/>
    <xf numFmtId="175" fontId="36" fillId="0" borderId="0"/>
    <xf numFmtId="39" fontId="34" fillId="0" borderId="0"/>
    <xf numFmtId="175" fontId="37" fillId="0" borderId="17">
      <alignment horizontal="centerContinuous"/>
    </xf>
    <xf numFmtId="173" fontId="38" fillId="0" borderId="17"/>
    <xf numFmtId="0" fontId="39" fillId="10" borderId="16" applyNumberFormat="0" applyAlignment="0" applyProtection="0"/>
    <xf numFmtId="0" fontId="1" fillId="0" borderId="0"/>
    <xf numFmtId="0" fontId="7" fillId="0" borderId="0"/>
    <xf numFmtId="0" fontId="1" fillId="0" borderId="0"/>
    <xf numFmtId="0" fontId="41" fillId="0" borderId="0" applyNumberFormat="0" applyFill="0" applyBorder="0" applyAlignment="0" applyProtection="0"/>
    <xf numFmtId="0" fontId="1" fillId="0" borderId="0"/>
    <xf numFmtId="0" fontId="42" fillId="0" borderId="0"/>
    <xf numFmtId="0" fontId="42" fillId="0" borderId="0"/>
    <xf numFmtId="0" fontId="32" fillId="0" borderId="0"/>
    <xf numFmtId="0" fontId="1" fillId="0" borderId="0"/>
    <xf numFmtId="0" fontId="1" fillId="0" borderId="0"/>
    <xf numFmtId="0" fontId="1" fillId="0" borderId="0"/>
    <xf numFmtId="0" fontId="27" fillId="0" borderId="0"/>
    <xf numFmtId="0" fontId="7" fillId="0" borderId="0"/>
    <xf numFmtId="0" fontId="40" fillId="0" borderId="0"/>
    <xf numFmtId="0" fontId="7"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7" fillId="0" borderId="0"/>
    <xf numFmtId="0" fontId="7" fillId="0" borderId="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0" fontId="1" fillId="0" borderId="0"/>
    <xf numFmtId="9"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0" fontId="45" fillId="0" borderId="0">
      <alignment vertical="center"/>
    </xf>
  </cellStyleXfs>
  <cellXfs count="109">
    <xf numFmtId="0" fontId="0" fillId="0" borderId="0" xfId="0"/>
    <xf numFmtId="0" fontId="2" fillId="0" borderId="1" xfId="0" applyFont="1" applyBorder="1" applyAlignment="1">
      <alignment horizontal="center" vertical="top"/>
    </xf>
    <xf numFmtId="166" fontId="0" fillId="0" borderId="0" xfId="1" applyNumberFormat="1" applyFont="1"/>
    <xf numFmtId="166" fontId="4" fillId="0" borderId="0" xfId="1" applyNumberFormat="1" applyFont="1"/>
    <xf numFmtId="0" fontId="5" fillId="2" borderId="2" xfId="0"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4" borderId="4" xfId="0" applyFont="1" applyFill="1" applyBorder="1" applyAlignment="1">
      <alignment horizontal="left" vertical="center" wrapText="1" indent="1"/>
    </xf>
    <xf numFmtId="0" fontId="6" fillId="0" borderId="5" xfId="0" applyFont="1" applyBorder="1" applyAlignment="1">
      <alignment horizontal="right" vertical="center" wrapText="1" indent="1"/>
    </xf>
    <xf numFmtId="3" fontId="6" fillId="0" borderId="5" xfId="0" applyNumberFormat="1" applyFont="1" applyBorder="1" applyAlignment="1">
      <alignment horizontal="right" vertical="center" wrapText="1" indent="1"/>
    </xf>
    <xf numFmtId="3" fontId="6" fillId="0" borderId="0" xfId="0" applyNumberFormat="1" applyFont="1" applyAlignment="1">
      <alignment horizontal="right" vertical="center" wrapText="1" indent="1"/>
    </xf>
    <xf numFmtId="0" fontId="6" fillId="0" borderId="0" xfId="0" applyFont="1" applyAlignment="1">
      <alignment horizontal="right" vertical="center" wrapText="1" indent="1"/>
    </xf>
    <xf numFmtId="0" fontId="3" fillId="0" borderId="0" xfId="2"/>
    <xf numFmtId="0" fontId="7" fillId="0" borderId="0" xfId="3" applyAlignment="1">
      <alignment horizontal="right" vertical="center"/>
    </xf>
    <xf numFmtId="4" fontId="7" fillId="0" borderId="0" xfId="3" applyNumberFormat="1" applyAlignment="1">
      <alignment horizontal="right" vertical="center"/>
    </xf>
    <xf numFmtId="3" fontId="7" fillId="0" borderId="0" xfId="3" applyNumberFormat="1" applyAlignment="1">
      <alignment horizontal="right" vertical="center"/>
    </xf>
    <xf numFmtId="4" fontId="0" fillId="0" borderId="0" xfId="0" applyNumberFormat="1"/>
    <xf numFmtId="0" fontId="0" fillId="0" borderId="6" xfId="0" applyBorder="1"/>
    <xf numFmtId="0" fontId="7" fillId="0" borderId="6" xfId="3" applyBorder="1" applyAlignment="1">
      <alignment horizontal="left" vertical="center"/>
    </xf>
    <xf numFmtId="0" fontId="10" fillId="0" borderId="6" xfId="3" applyFont="1" applyBorder="1" applyAlignment="1">
      <alignment horizontal="right" vertical="center"/>
    </xf>
    <xf numFmtId="3" fontId="10" fillId="0" borderId="6" xfId="3" applyNumberFormat="1" applyFont="1" applyBorder="1" applyAlignment="1">
      <alignment horizontal="right" vertical="center"/>
    </xf>
    <xf numFmtId="4" fontId="10" fillId="0" borderId="6" xfId="3" applyNumberFormat="1" applyFont="1" applyBorder="1" applyAlignment="1">
      <alignment horizontal="right" vertical="center"/>
    </xf>
    <xf numFmtId="166" fontId="11" fillId="0" borderId="6" xfId="1" applyNumberFormat="1" applyFont="1" applyBorder="1"/>
    <xf numFmtId="0" fontId="11" fillId="0" borderId="6" xfId="0" applyFont="1" applyBorder="1"/>
    <xf numFmtId="0" fontId="6" fillId="0" borderId="0" xfId="0" applyFont="1" applyAlignment="1">
      <alignment horizontal="left" vertical="center" wrapText="1" indent="1"/>
    </xf>
    <xf numFmtId="166" fontId="0" fillId="0" borderId="0" xfId="1" applyNumberFormat="1" applyFont="1" applyFill="1"/>
    <xf numFmtId="0" fontId="0" fillId="0" borderId="7" xfId="0" applyBorder="1"/>
    <xf numFmtId="43" fontId="7" fillId="0" borderId="0" xfId="1" applyFont="1" applyBorder="1" applyAlignment="1">
      <alignment horizontal="right" vertical="center"/>
    </xf>
    <xf numFmtId="0" fontId="7" fillId="5" borderId="0" xfId="3" applyFill="1" applyAlignment="1">
      <alignment horizontal="left" vertical="center"/>
    </xf>
    <xf numFmtId="0" fontId="7" fillId="5" borderId="0" xfId="3" applyFill="1"/>
    <xf numFmtId="0" fontId="7" fillId="5" borderId="6" xfId="3" applyFill="1" applyBorder="1"/>
    <xf numFmtId="0" fontId="8" fillId="6" borderId="0" xfId="3" applyFont="1" applyFill="1"/>
    <xf numFmtId="0" fontId="8" fillId="6" borderId="6" xfId="3" applyFont="1" applyFill="1" applyBorder="1"/>
    <xf numFmtId="0" fontId="0" fillId="7" borderId="0" xfId="0" applyFill="1"/>
    <xf numFmtId="0" fontId="0" fillId="7" borderId="6" xfId="0" applyFill="1" applyBorder="1"/>
    <xf numFmtId="0" fontId="0" fillId="8" borderId="0" xfId="0" applyFill="1"/>
    <xf numFmtId="1" fontId="0" fillId="0" borderId="0" xfId="0" applyNumberFormat="1" applyAlignment="1">
      <alignment horizontal="center" vertical="center"/>
    </xf>
    <xf numFmtId="168" fontId="0" fillId="0" borderId="0" xfId="0" applyNumberFormat="1" applyAlignment="1">
      <alignment horizontal="center" vertical="center"/>
    </xf>
    <xf numFmtId="0" fontId="2" fillId="0" borderId="0" xfId="0" applyFont="1" applyAlignment="1">
      <alignment horizontal="center" vertical="center"/>
    </xf>
    <xf numFmtId="0" fontId="2" fillId="0" borderId="0" xfId="0" applyFont="1"/>
    <xf numFmtId="0" fontId="14" fillId="0" borderId="0" xfId="0" applyFont="1" applyAlignment="1">
      <alignment horizontal="center" vertical="center"/>
    </xf>
    <xf numFmtId="0" fontId="0" fillId="0" borderId="0" xfId="0" applyAlignment="1">
      <alignment horizontal="center" vertical="center"/>
    </xf>
    <xf numFmtId="0" fontId="12" fillId="0" borderId="0" xfId="0" applyFont="1" applyAlignment="1">
      <alignment horizontal="center" vertical="center"/>
    </xf>
    <xf numFmtId="0" fontId="13" fillId="9" borderId="8" xfId="0" applyFont="1" applyFill="1" applyBorder="1" applyAlignment="1">
      <alignment horizontal="center" vertical="center"/>
    </xf>
    <xf numFmtId="10" fontId="13" fillId="9" borderId="8" xfId="4" applyNumberFormat="1" applyFont="1" applyFill="1" applyBorder="1" applyAlignment="1">
      <alignment horizontal="center" vertical="center"/>
    </xf>
    <xf numFmtId="0" fontId="15" fillId="0" borderId="0" xfId="0" applyFont="1"/>
    <xf numFmtId="0" fontId="2" fillId="9" borderId="9" xfId="0" applyFont="1" applyFill="1" applyBorder="1" applyAlignment="1">
      <alignment horizontal="center" vertical="center"/>
    </xf>
    <xf numFmtId="0" fontId="2" fillId="9" borderId="10" xfId="0" applyFont="1" applyFill="1" applyBorder="1" applyAlignment="1">
      <alignment horizontal="center" vertical="center"/>
    </xf>
    <xf numFmtId="167" fontId="2" fillId="9" borderId="11" xfId="0" applyNumberFormat="1" applyFont="1" applyFill="1" applyBorder="1" applyAlignment="1">
      <alignment horizontal="center" vertical="center"/>
    </xf>
    <xf numFmtId="0" fontId="13" fillId="0" borderId="0" xfId="0" applyFont="1" applyAlignment="1">
      <alignment horizontal="center" vertical="center" wrapText="1"/>
    </xf>
    <xf numFmtId="43" fontId="0" fillId="0" borderId="0" xfId="1" applyFont="1"/>
    <xf numFmtId="166" fontId="0" fillId="0" borderId="7" xfId="1" applyNumberFormat="1" applyFont="1" applyBorder="1"/>
    <xf numFmtId="169" fontId="0" fillId="0" borderId="0" xfId="0" applyNumberFormat="1"/>
    <xf numFmtId="3" fontId="15" fillId="0" borderId="0" xfId="0" applyNumberFormat="1" applyFont="1"/>
    <xf numFmtId="3" fontId="16" fillId="0" borderId="0" xfId="0" applyNumberFormat="1" applyFont="1"/>
    <xf numFmtId="170" fontId="0" fillId="0" borderId="0" xfId="1" applyNumberFormat="1" applyFont="1"/>
    <xf numFmtId="0" fontId="17" fillId="0" borderId="0" xfId="15">
      <alignment vertical="center"/>
    </xf>
    <xf numFmtId="0" fontId="17" fillId="0" borderId="0" xfId="15" applyAlignment="1">
      <alignment horizontal="center" vertical="center"/>
    </xf>
    <xf numFmtId="0" fontId="18" fillId="0" borderId="0" xfId="15" applyFont="1" applyAlignment="1">
      <alignment horizontal="center" vertical="center"/>
    </xf>
    <xf numFmtId="0" fontId="19" fillId="0" borderId="0" xfId="15" applyFont="1" applyAlignment="1">
      <alignment horizontal="center" vertical="center"/>
    </xf>
    <xf numFmtId="171" fontId="17" fillId="0" borderId="0" xfId="15" applyNumberFormat="1" applyAlignment="1">
      <alignment horizontal="right" vertical="center"/>
    </xf>
    <xf numFmtId="0" fontId="20" fillId="0" borderId="0" xfId="15" applyFont="1">
      <alignment vertical="center"/>
    </xf>
    <xf numFmtId="0" fontId="21" fillId="0" borderId="0" xfId="2" applyFont="1" applyAlignment="1">
      <alignment vertical="center"/>
    </xf>
    <xf numFmtId="171" fontId="22" fillId="0" borderId="0" xfId="15" applyNumberFormat="1" applyFont="1" applyAlignment="1">
      <alignment horizontal="right" vertical="center"/>
    </xf>
    <xf numFmtId="171" fontId="23" fillId="0" borderId="0" xfId="15" applyNumberFormat="1" applyFont="1" applyAlignment="1">
      <alignment horizontal="right" vertical="center"/>
    </xf>
    <xf numFmtId="166" fontId="1" fillId="0" borderId="0" xfId="1" applyNumberFormat="1" applyFont="1"/>
    <xf numFmtId="166" fontId="0" fillId="0" borderId="0" xfId="1" applyNumberFormat="1" applyFont="1" applyBorder="1"/>
    <xf numFmtId="0" fontId="25" fillId="0" borderId="0" xfId="16" applyFont="1"/>
    <xf numFmtId="0" fontId="24" fillId="0" borderId="0" xfId="16"/>
    <xf numFmtId="0" fontId="26" fillId="0" borderId="0" xfId="16" applyFont="1"/>
    <xf numFmtId="4" fontId="24" fillId="0" borderId="0" xfId="16" applyNumberFormat="1"/>
    <xf numFmtId="43" fontId="0" fillId="0" borderId="0" xfId="1" applyFont="1" applyBorder="1" applyAlignment="1">
      <alignment horizontal="center" vertical="center"/>
    </xf>
    <xf numFmtId="166" fontId="0" fillId="0" borderId="15" xfId="1" applyNumberFormat="1" applyFont="1" applyBorder="1"/>
    <xf numFmtId="166" fontId="1" fillId="0" borderId="15" xfId="1" applyNumberFormat="1" applyFont="1" applyBorder="1"/>
    <xf numFmtId="43" fontId="7" fillId="0" borderId="6" xfId="1" applyFont="1" applyBorder="1" applyAlignment="1">
      <alignment horizontal="right" vertical="center"/>
    </xf>
    <xf numFmtId="166" fontId="0" fillId="0" borderId="0" xfId="0" applyNumberFormat="1"/>
    <xf numFmtId="1" fontId="0" fillId="0" borderId="0" xfId="0" applyNumberFormat="1"/>
    <xf numFmtId="166" fontId="4" fillId="0" borderId="0" xfId="1" applyNumberFormat="1" applyFont="1" applyBorder="1"/>
    <xf numFmtId="166" fontId="17" fillId="0" borderId="0" xfId="1" applyNumberFormat="1" applyFont="1" applyBorder="1" applyAlignment="1">
      <alignment vertical="center"/>
    </xf>
    <xf numFmtId="0" fontId="12" fillId="0" borderId="0" xfId="1" applyNumberFormat="1" applyFont="1" applyBorder="1"/>
    <xf numFmtId="0" fontId="28" fillId="0" borderId="0" xfId="0" applyFont="1"/>
    <xf numFmtId="0" fontId="28" fillId="0" borderId="0" xfId="0" applyFont="1" applyAlignment="1">
      <alignment vertical="center"/>
    </xf>
    <xf numFmtId="172" fontId="0" fillId="0" borderId="0" xfId="0" applyNumberFormat="1"/>
    <xf numFmtId="4" fontId="29" fillId="0" borderId="0" xfId="17" applyNumberFormat="1" applyAlignment="1">
      <alignment horizontal="right"/>
    </xf>
    <xf numFmtId="0" fontId="43" fillId="0" borderId="0" xfId="0" applyFont="1"/>
    <xf numFmtId="166" fontId="43" fillId="0" borderId="0" xfId="1" applyNumberFormat="1" applyFont="1"/>
    <xf numFmtId="0" fontId="44" fillId="0" borderId="0" xfId="0" applyFont="1"/>
    <xf numFmtId="0" fontId="45" fillId="0" borderId="0" xfId="202">
      <alignment vertical="center"/>
    </xf>
    <xf numFmtId="0" fontId="46" fillId="11" borderId="18" xfId="0" applyFont="1" applyFill="1" applyBorder="1" applyAlignment="1">
      <alignment horizontal="center" wrapText="1"/>
    </xf>
    <xf numFmtId="0" fontId="46" fillId="11" borderId="19" xfId="0" applyFont="1" applyFill="1" applyBorder="1" applyAlignment="1">
      <alignment horizontal="center" wrapText="1"/>
    </xf>
    <xf numFmtId="0" fontId="46" fillId="11" borderId="20" xfId="0" applyFont="1" applyFill="1" applyBorder="1" applyAlignment="1">
      <alignment horizontal="center" wrapText="1"/>
    </xf>
    <xf numFmtId="0" fontId="47" fillId="12" borderId="21" xfId="0" applyFont="1" applyFill="1" applyBorder="1" applyAlignment="1">
      <alignment horizontal="left" vertical="top" wrapText="1"/>
    </xf>
    <xf numFmtId="0" fontId="47" fillId="12" borderId="21" xfId="0" applyFont="1" applyFill="1" applyBorder="1" applyAlignment="1">
      <alignment horizontal="right" vertical="top" wrapText="1"/>
    </xf>
    <xf numFmtId="0" fontId="47" fillId="13" borderId="21" xfId="0" applyFont="1" applyFill="1" applyBorder="1" applyAlignment="1">
      <alignment horizontal="left" vertical="top" wrapText="1"/>
    </xf>
    <xf numFmtId="0" fontId="47" fillId="13" borderId="21" xfId="0" applyFont="1" applyFill="1" applyBorder="1" applyAlignment="1">
      <alignment horizontal="right" vertical="top" wrapText="1"/>
    </xf>
    <xf numFmtId="0" fontId="47" fillId="12" borderId="22" xfId="0" applyFont="1" applyFill="1" applyBorder="1" applyAlignment="1">
      <alignment horizontal="left" vertical="top" wrapText="1"/>
    </xf>
    <xf numFmtId="0" fontId="47" fillId="12" borderId="22" xfId="0" applyFont="1" applyFill="1" applyBorder="1" applyAlignment="1">
      <alignment horizontal="right" vertical="top" wrapText="1"/>
    </xf>
    <xf numFmtId="0" fontId="0" fillId="14" borderId="6" xfId="0" applyFill="1" applyBorder="1"/>
    <xf numFmtId="11" fontId="0" fillId="0" borderId="0" xfId="0" applyNumberFormat="1"/>
    <xf numFmtId="0" fontId="48" fillId="0" borderId="0" xfId="3" applyFont="1" applyAlignment="1">
      <alignment horizontal="right" vertical="center"/>
    </xf>
    <xf numFmtId="4" fontId="29" fillId="0" borderId="7" xfId="17" applyNumberFormat="1" applyBorder="1" applyAlignment="1">
      <alignment horizontal="right"/>
    </xf>
    <xf numFmtId="9" fontId="0" fillId="0" borderId="0" xfId="4" applyFont="1" applyBorder="1"/>
    <xf numFmtId="166" fontId="24" fillId="0" borderId="0" xfId="1" applyNumberFormat="1" applyFont="1"/>
    <xf numFmtId="0" fontId="49" fillId="0" borderId="0" xfId="0" applyFont="1"/>
    <xf numFmtId="0" fontId="0" fillId="15" borderId="6" xfId="0" applyFill="1" applyBorder="1"/>
    <xf numFmtId="0" fontId="0" fillId="0" borderId="0" xfId="0" applyAlignment="1">
      <alignment wrapText="1"/>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168" fontId="2" fillId="0" borderId="0" xfId="0" applyNumberFormat="1" applyFont="1" applyAlignment="1">
      <alignment horizontal="center" vertical="center" wrapText="1"/>
    </xf>
  </cellXfs>
  <cellStyles count="203">
    <cellStyle name=" 1" xfId="44" xr:uid="{8576D888-8F13-4E29-87F8-5014C1E014C9}"/>
    <cellStyle name=" Verticals" xfId="45" xr:uid="{08860EB4-9387-480B-A26D-A05278D638B9}"/>
    <cellStyle name=" Writer Import]_x000d__x000a_Display Dialog=No_x000d__x000a__x000d__x000a_[Horizontal Arrange]_x000d__x000a_Dimensions Interlocking=Yes_x000d__x000a_Sum Hierarchy=Yes_x000d__x000a_Generate" xfId="46" xr:uid="{417CCBCB-5223-4B1B-A20D-E55FBF492AF8}"/>
    <cellStyle name=" Writer Import]_x000d__x000a_Display Dialog=No_x000d__x000a__x000d__x000a_[Horizontal Arrange]_x000d__x000a_Dimensions Interlocking=Yes_x000d__x000a_Sum Hierarchy=Yes_x000d__x000a_Generate 10" xfId="47" xr:uid="{6F2C42A4-A9FE-46B7-BE70-553471618F20}"/>
    <cellStyle name=" Writer Import]_x000d__x000a_Display Dialog=No_x000d__x000a__x000d__x000a_[Horizontal Arrange]_x000d__x000a_Dimensions Interlocking=Yes_x000d__x000a_Sum Hierarchy=Yes_x000d__x000a_Generate 11" xfId="48" xr:uid="{B8B43EC3-C909-4CEC-A502-00BD66D9653C}"/>
    <cellStyle name=" Writer Import]_x000d__x000a_Display Dialog=No_x000d__x000a__x000d__x000a_[Horizontal Arrange]_x000d__x000a_Dimensions Interlocking=Yes_x000d__x000a_Sum Hierarchy=Yes_x000d__x000a_Generate 12" xfId="49" xr:uid="{846B3A29-FC05-435D-A012-FBE978589616}"/>
    <cellStyle name=" Writer Import]_x000d__x000a_Display Dialog=No_x000d__x000a__x000d__x000a_[Horizontal Arrange]_x000d__x000a_Dimensions Interlocking=Yes_x000d__x000a_Sum Hierarchy=Yes_x000d__x000a_Generate 13" xfId="50" xr:uid="{70574555-F9F9-47D6-8984-02DFD03C4526}"/>
    <cellStyle name=" Writer Import]_x000d__x000a_Display Dialog=No_x000d__x000a__x000d__x000a_[Horizontal Arrange]_x000d__x000a_Dimensions Interlocking=Yes_x000d__x000a_Sum Hierarchy=Yes_x000d__x000a_Generate 14" xfId="51" xr:uid="{BF094BD9-9747-4148-9C84-3636B50C8F79}"/>
    <cellStyle name=" Writer Import]_x000d__x000a_Display Dialog=No_x000d__x000a__x000d__x000a_[Horizontal Arrange]_x000d__x000a_Dimensions Interlocking=Yes_x000d__x000a_Sum Hierarchy=Yes_x000d__x000a_Generate 15" xfId="52" xr:uid="{64D37348-9012-4BA8-8CB8-0F8E03425A24}"/>
    <cellStyle name=" Writer Import]_x000d__x000a_Display Dialog=No_x000d__x000a__x000d__x000a_[Horizontal Arrange]_x000d__x000a_Dimensions Interlocking=Yes_x000d__x000a_Sum Hierarchy=Yes_x000d__x000a_Generate 16" xfId="53" xr:uid="{D19436F0-457C-40F5-B44F-F940EE452A90}"/>
    <cellStyle name=" Writer Import]_x000d__x000a_Display Dialog=No_x000d__x000a__x000d__x000a_[Horizontal Arrange]_x000d__x000a_Dimensions Interlocking=Yes_x000d__x000a_Sum Hierarchy=Yes_x000d__x000a_Generate 17" xfId="54" xr:uid="{4830862F-D71A-4E37-973C-595F74304817}"/>
    <cellStyle name=" Writer Import]_x000d__x000a_Display Dialog=No_x000d__x000a__x000d__x000a_[Horizontal Arrange]_x000d__x000a_Dimensions Interlocking=Yes_x000d__x000a_Sum Hierarchy=Yes_x000d__x000a_Generate 18" xfId="55" xr:uid="{6AAE1288-F5A9-4BB4-B23B-0688B40171A1}"/>
    <cellStyle name=" Writer Import]_x000d__x000a_Display Dialog=No_x000d__x000a__x000d__x000a_[Horizontal Arrange]_x000d__x000a_Dimensions Interlocking=Yes_x000d__x000a_Sum Hierarchy=Yes_x000d__x000a_Generate 19" xfId="56" xr:uid="{D39C4EB2-C194-471D-9AD4-716347A87999}"/>
    <cellStyle name=" Writer Import]_x000d__x000a_Display Dialog=No_x000d__x000a__x000d__x000a_[Horizontal Arrange]_x000d__x000a_Dimensions Interlocking=Yes_x000d__x000a_Sum Hierarchy=Yes_x000d__x000a_Generate 2" xfId="57" xr:uid="{FFF621DC-F474-4875-87C8-3895BFA2BC88}"/>
    <cellStyle name=" Writer Import]_x000d__x000a_Display Dialog=No_x000d__x000a__x000d__x000a_[Horizontal Arrange]_x000d__x000a_Dimensions Interlocking=Yes_x000d__x000a_Sum Hierarchy=Yes_x000d__x000a_Generate 2 2" xfId="58" xr:uid="{66C60490-4972-4481-9A5D-DC231F91BBAA}"/>
    <cellStyle name=" Writer Import]_x000d__x000a_Display Dialog=No_x000d__x000a__x000d__x000a_[Horizontal Arrange]_x000d__x000a_Dimensions Interlocking=Yes_x000d__x000a_Sum Hierarchy=Yes_x000d__x000a_Generate 2 2 2" xfId="59" xr:uid="{3CBB6E8B-5B30-4B6B-85ED-48B3A4D44568}"/>
    <cellStyle name=" Writer Import]_x000d__x000a_Display Dialog=No_x000d__x000a__x000d__x000a_[Horizontal Arrange]_x000d__x000a_Dimensions Interlocking=Yes_x000d__x000a_Sum Hierarchy=Yes_x000d__x000a_Generate 2 2 2 2" xfId="60" xr:uid="{6D6F7947-6718-41C5-988D-29CD5E8CF220}"/>
    <cellStyle name=" Writer Import]_x000d__x000a_Display Dialog=No_x000d__x000a__x000d__x000a_[Horizontal Arrange]_x000d__x000a_Dimensions Interlocking=Yes_x000d__x000a_Sum Hierarchy=Yes_x000d__x000a_Generate 2 2 3" xfId="61" xr:uid="{F0F882A5-1B06-43F5-8DF5-FDB728E02D66}"/>
    <cellStyle name=" Writer Import]_x000d__x000a_Display Dialog=No_x000d__x000a__x000d__x000a_[Horizontal Arrange]_x000d__x000a_Dimensions Interlocking=Yes_x000d__x000a_Sum Hierarchy=Yes_x000d__x000a_Generate 2 3" xfId="62" xr:uid="{F42D3606-0712-48A4-9DE3-E9F68B9B9823}"/>
    <cellStyle name=" Writer Import]_x000d__x000a_Display Dialog=No_x000d__x000a__x000d__x000a_[Horizontal Arrange]_x000d__x000a_Dimensions Interlocking=Yes_x000d__x000a_Sum Hierarchy=Yes_x000d__x000a_Generate 2 4" xfId="63" xr:uid="{96C72362-5770-418D-9541-FFC8ABFD595F}"/>
    <cellStyle name=" Writer Import]_x000d__x000a_Display Dialog=No_x000d__x000a__x000d__x000a_[Horizontal Arrange]_x000d__x000a_Dimensions Interlocking=Yes_x000d__x000a_Sum Hierarchy=Yes_x000d__x000a_Generate 2 4 2" xfId="64" xr:uid="{5A631660-20A4-4686-853C-210247158D00}"/>
    <cellStyle name=" Writer Import]_x000d__x000a_Display Dialog=No_x000d__x000a__x000d__x000a_[Horizontal Arrange]_x000d__x000a_Dimensions Interlocking=Yes_x000d__x000a_Sum Hierarchy=Yes_x000d__x000a_Generate 2 5" xfId="65" xr:uid="{E67183F1-BE7B-462E-8340-9422C58D2519}"/>
    <cellStyle name=" Writer Import]_x000d__x000a_Display Dialog=No_x000d__x000a__x000d__x000a_[Horizontal Arrange]_x000d__x000a_Dimensions Interlocking=Yes_x000d__x000a_Sum Hierarchy=Yes_x000d__x000a_Generate 2 6" xfId="66" xr:uid="{F8EF48A3-A185-4188-9734-691DFD84DC37}"/>
    <cellStyle name=" Writer Import]_x000d__x000a_Display Dialog=No_x000d__x000a__x000d__x000a_[Horizontal Arrange]_x000d__x000a_Dimensions Interlocking=Yes_x000d__x000a_Sum Hierarchy=Yes_x000d__x000a_Generate 2 7" xfId="67" xr:uid="{D3074C16-3D3A-452F-A6BF-971E961B0666}"/>
    <cellStyle name=" Writer Import]_x000d__x000a_Display Dialog=No_x000d__x000a__x000d__x000a_[Horizontal Arrange]_x000d__x000a_Dimensions Interlocking=Yes_x000d__x000a_Sum Hierarchy=Yes_x000d__x000a_Generate 20" xfId="68" xr:uid="{9BF2A280-2AFC-46EF-AE34-7140278BED5D}"/>
    <cellStyle name=" Writer Import]_x000d__x000a_Display Dialog=No_x000d__x000a__x000d__x000a_[Horizontal Arrange]_x000d__x000a_Dimensions Interlocking=Yes_x000d__x000a_Sum Hierarchy=Yes_x000d__x000a_Generate 21" xfId="69" xr:uid="{E259813D-5373-4727-BD05-7E6CE153FD93}"/>
    <cellStyle name=" Writer Import]_x000d__x000a_Display Dialog=No_x000d__x000a__x000d__x000a_[Horizontal Arrange]_x000d__x000a_Dimensions Interlocking=Yes_x000d__x000a_Sum Hierarchy=Yes_x000d__x000a_Generate 22" xfId="70" xr:uid="{3B85C3BC-4426-4A07-99D3-336055F05478}"/>
    <cellStyle name=" Writer Import]_x000d__x000a_Display Dialog=No_x000d__x000a__x000d__x000a_[Horizontal Arrange]_x000d__x000a_Dimensions Interlocking=Yes_x000d__x000a_Sum Hierarchy=Yes_x000d__x000a_Generate 23" xfId="71" xr:uid="{F4357BCC-F732-46EE-8309-8E07B9860C6D}"/>
    <cellStyle name=" Writer Import]_x000d__x000a_Display Dialog=No_x000d__x000a__x000d__x000a_[Horizontal Arrange]_x000d__x000a_Dimensions Interlocking=Yes_x000d__x000a_Sum Hierarchy=Yes_x000d__x000a_Generate 24" xfId="72" xr:uid="{647B24BF-4A42-44E5-B43A-FC056A9D16C0}"/>
    <cellStyle name=" Writer Import]_x000d__x000a_Display Dialog=No_x000d__x000a__x000d__x000a_[Horizontal Arrange]_x000d__x000a_Dimensions Interlocking=Yes_x000d__x000a_Sum Hierarchy=Yes_x000d__x000a_Generate 25" xfId="73" xr:uid="{EEBA9805-080D-4659-ABF6-2CB1567BB4EC}"/>
    <cellStyle name=" Writer Import]_x000d__x000a_Display Dialog=No_x000d__x000a__x000d__x000a_[Horizontal Arrange]_x000d__x000a_Dimensions Interlocking=Yes_x000d__x000a_Sum Hierarchy=Yes_x000d__x000a_Generate 26" xfId="74" xr:uid="{38AE765D-577F-41FE-A801-5176CEB874C6}"/>
    <cellStyle name=" Writer Import]_x000d__x000a_Display Dialog=No_x000d__x000a__x000d__x000a_[Horizontal Arrange]_x000d__x000a_Dimensions Interlocking=Yes_x000d__x000a_Sum Hierarchy=Yes_x000d__x000a_Generate 27" xfId="75" xr:uid="{4106866F-06DB-4F42-A460-57E7B9D9425C}"/>
    <cellStyle name=" Writer Import]_x000d__x000a_Display Dialog=No_x000d__x000a__x000d__x000a_[Horizontal Arrange]_x000d__x000a_Dimensions Interlocking=Yes_x000d__x000a_Sum Hierarchy=Yes_x000d__x000a_Generate 28" xfId="76" xr:uid="{727913FF-9AAB-46C8-B502-2B922434BED0}"/>
    <cellStyle name=" Writer Import]_x000d__x000a_Display Dialog=No_x000d__x000a__x000d__x000a_[Horizontal Arrange]_x000d__x000a_Dimensions Interlocking=Yes_x000d__x000a_Sum Hierarchy=Yes_x000d__x000a_Generate 29" xfId="77" xr:uid="{2F7EB101-E621-4A21-BF99-034FDA4FE110}"/>
    <cellStyle name=" Writer Import]_x000d__x000a_Display Dialog=No_x000d__x000a__x000d__x000a_[Horizontal Arrange]_x000d__x000a_Dimensions Interlocking=Yes_x000d__x000a_Sum Hierarchy=Yes_x000d__x000a_Generate 3" xfId="78" xr:uid="{897407EF-D92A-4860-99F4-4234DE8E46E5}"/>
    <cellStyle name=" Writer Import]_x000d__x000a_Display Dialog=No_x000d__x000a__x000d__x000a_[Horizontal Arrange]_x000d__x000a_Dimensions Interlocking=Yes_x000d__x000a_Sum Hierarchy=Yes_x000d__x000a_Generate 3 2" xfId="79" xr:uid="{D8D590CA-794E-4C26-B4DE-F8D9CCBFFFAD}"/>
    <cellStyle name=" Writer Import]_x000d__x000a_Display Dialog=No_x000d__x000a__x000d__x000a_[Horizontal Arrange]_x000d__x000a_Dimensions Interlocking=Yes_x000d__x000a_Sum Hierarchy=Yes_x000d__x000a_Generate 3 2 2" xfId="80" xr:uid="{BBECDA94-0050-4130-A8FC-0BE0E9C47DFC}"/>
    <cellStyle name=" Writer Import]_x000d__x000a_Display Dialog=No_x000d__x000a__x000d__x000a_[Horizontal Arrange]_x000d__x000a_Dimensions Interlocking=Yes_x000d__x000a_Sum Hierarchy=Yes_x000d__x000a_Generate 3 3" xfId="81" xr:uid="{43E05167-6F0B-4D93-8F92-C128A8D71742}"/>
    <cellStyle name=" Writer Import]_x000d__x000a_Display Dialog=No_x000d__x000a__x000d__x000a_[Horizontal Arrange]_x000d__x000a_Dimensions Interlocking=Yes_x000d__x000a_Sum Hierarchy=Yes_x000d__x000a_Generate 3 4" xfId="82" xr:uid="{5E5DE942-EFF2-46BF-AF14-FEDCCCBDF570}"/>
    <cellStyle name=" Writer Import]_x000d__x000a_Display Dialog=No_x000d__x000a__x000d__x000a_[Horizontal Arrange]_x000d__x000a_Dimensions Interlocking=Yes_x000d__x000a_Sum Hierarchy=Yes_x000d__x000a_Generate 3 4 2" xfId="83" xr:uid="{739C33BF-2DB4-4BCC-9813-3F868B098766}"/>
    <cellStyle name=" Writer Import]_x000d__x000a_Display Dialog=No_x000d__x000a__x000d__x000a_[Horizontal Arrange]_x000d__x000a_Dimensions Interlocking=Yes_x000d__x000a_Sum Hierarchy=Yes_x000d__x000a_Generate 3 5" xfId="84" xr:uid="{B58CD775-6E03-47C3-88CC-BB4FC3261C4E}"/>
    <cellStyle name=" Writer Import]_x000d__x000a_Display Dialog=No_x000d__x000a__x000d__x000a_[Horizontal Arrange]_x000d__x000a_Dimensions Interlocking=Yes_x000d__x000a_Sum Hierarchy=Yes_x000d__x000a_Generate 3 6" xfId="85" xr:uid="{74716EA3-0AD7-43C3-B762-295FACA42005}"/>
    <cellStyle name=" Writer Import]_x000d__x000a_Display Dialog=No_x000d__x000a__x000d__x000a_[Horizontal Arrange]_x000d__x000a_Dimensions Interlocking=Yes_x000d__x000a_Sum Hierarchy=Yes_x000d__x000a_Generate 3 7" xfId="86" xr:uid="{BEDC803D-C5AD-4329-9BA1-652980C80AF2}"/>
    <cellStyle name=" Writer Import]_x000d__x000a_Display Dialog=No_x000d__x000a__x000d__x000a_[Horizontal Arrange]_x000d__x000a_Dimensions Interlocking=Yes_x000d__x000a_Sum Hierarchy=Yes_x000d__x000a_Generate 30" xfId="87" xr:uid="{A8C6395B-E44C-433E-AC42-3AAEDAE9D6D9}"/>
    <cellStyle name=" Writer Import]_x000d__x000a_Display Dialog=No_x000d__x000a__x000d__x000a_[Horizontal Arrange]_x000d__x000a_Dimensions Interlocking=Yes_x000d__x000a_Sum Hierarchy=Yes_x000d__x000a_Generate 31" xfId="88" xr:uid="{D4FB785D-1FF5-4839-AAB9-84FE5782E9D5}"/>
    <cellStyle name=" Writer Import]_x000d__x000a_Display Dialog=No_x000d__x000a__x000d__x000a_[Horizontal Arrange]_x000d__x000a_Dimensions Interlocking=Yes_x000d__x000a_Sum Hierarchy=Yes_x000d__x000a_Generate 32" xfId="89" xr:uid="{D9608292-7D94-44AA-826E-9B803CB34852}"/>
    <cellStyle name=" Writer Import]_x000d__x000a_Display Dialog=No_x000d__x000a__x000d__x000a_[Horizontal Arrange]_x000d__x000a_Dimensions Interlocking=Yes_x000d__x000a_Sum Hierarchy=Yes_x000d__x000a_Generate 33" xfId="90" xr:uid="{145A07D8-73B3-42E0-946C-5B3FC8384DB4}"/>
    <cellStyle name=" Writer Import]_x000d__x000a_Display Dialog=No_x000d__x000a__x000d__x000a_[Horizontal Arrange]_x000d__x000a_Dimensions Interlocking=Yes_x000d__x000a_Sum Hierarchy=Yes_x000d__x000a_Generate 34" xfId="91" xr:uid="{CA39C4DA-2420-4E1D-B7F4-1D3EC6B57C42}"/>
    <cellStyle name=" Writer Import]_x000d__x000a_Display Dialog=No_x000d__x000a__x000d__x000a_[Horizontal Arrange]_x000d__x000a_Dimensions Interlocking=Yes_x000d__x000a_Sum Hierarchy=Yes_x000d__x000a_Generate 4" xfId="92" xr:uid="{92AE81D3-5205-4A20-A9D3-CFA6732B5764}"/>
    <cellStyle name=" Writer Import]_x000d__x000a_Display Dialog=No_x000d__x000a__x000d__x000a_[Horizontal Arrange]_x000d__x000a_Dimensions Interlocking=Yes_x000d__x000a_Sum Hierarchy=Yes_x000d__x000a_Generate 4 2" xfId="93" xr:uid="{0D232344-4844-4A2D-A163-2AAC078F75DE}"/>
    <cellStyle name=" Writer Import]_x000d__x000a_Display Dialog=No_x000d__x000a__x000d__x000a_[Horizontal Arrange]_x000d__x000a_Dimensions Interlocking=Yes_x000d__x000a_Sum Hierarchy=Yes_x000d__x000a_Generate 4 3" xfId="94" xr:uid="{D34E2FAA-900F-4FD1-9D22-8A9ACAA49EEA}"/>
    <cellStyle name=" Writer Import]_x000d__x000a_Display Dialog=No_x000d__x000a__x000d__x000a_[Horizontal Arrange]_x000d__x000a_Dimensions Interlocking=Yes_x000d__x000a_Sum Hierarchy=Yes_x000d__x000a_Generate 5" xfId="95" xr:uid="{B950C648-439B-4671-AC74-C33B12F90B45}"/>
    <cellStyle name=" Writer Import]_x000d__x000a_Display Dialog=No_x000d__x000a__x000d__x000a_[Horizontal Arrange]_x000d__x000a_Dimensions Interlocking=Yes_x000d__x000a_Sum Hierarchy=Yes_x000d__x000a_Generate 5 2" xfId="96" xr:uid="{E0363A8C-D537-42B6-98BA-6B0307335233}"/>
    <cellStyle name=" Writer Import]_x000d__x000a_Display Dialog=No_x000d__x000a__x000d__x000a_[Horizontal Arrange]_x000d__x000a_Dimensions Interlocking=Yes_x000d__x000a_Sum Hierarchy=Yes_x000d__x000a_Generate 5 3" xfId="97" xr:uid="{E5B0DB14-FAFF-41E7-8597-4516F43F0C9F}"/>
    <cellStyle name=" Writer Import]_x000d__x000a_Display Dialog=No_x000d__x000a__x000d__x000a_[Horizontal Arrange]_x000d__x000a_Dimensions Interlocking=Yes_x000d__x000a_Sum Hierarchy=Yes_x000d__x000a_Generate 6" xfId="98" xr:uid="{D1EDEB22-4C76-4D4E-BAEF-2E44F352AE6B}"/>
    <cellStyle name=" Writer Import]_x000d__x000a_Display Dialog=No_x000d__x000a__x000d__x000a_[Horizontal Arrange]_x000d__x000a_Dimensions Interlocking=Yes_x000d__x000a_Sum Hierarchy=Yes_x000d__x000a_Generate 6 2" xfId="99" xr:uid="{0FE8FE75-91FE-447C-B134-5C92050F5A17}"/>
    <cellStyle name=" Writer Import]_x000d__x000a_Display Dialog=No_x000d__x000a__x000d__x000a_[Horizontal Arrange]_x000d__x000a_Dimensions Interlocking=Yes_x000d__x000a_Sum Hierarchy=Yes_x000d__x000a_Generate 7" xfId="100" xr:uid="{56F8E4F8-2125-4088-843E-290B7DA27FB5}"/>
    <cellStyle name=" Writer Import]_x000d__x000a_Display Dialog=No_x000d__x000a__x000d__x000a_[Horizontal Arrange]_x000d__x000a_Dimensions Interlocking=Yes_x000d__x000a_Sum Hierarchy=Yes_x000d__x000a_Generate 7 2" xfId="101" xr:uid="{87CEAA26-7A3C-433F-9EA9-95733553A540}"/>
    <cellStyle name=" Writer Import]_x000d__x000a_Display Dialog=No_x000d__x000a__x000d__x000a_[Horizontal Arrange]_x000d__x000a_Dimensions Interlocking=Yes_x000d__x000a_Sum Hierarchy=Yes_x000d__x000a_Generate 8" xfId="102" xr:uid="{EA0D9E88-A93F-4285-AD8B-A5E75D778963}"/>
    <cellStyle name=" Writer Import]_x000d__x000a_Display Dialog=No_x000d__x000a__x000d__x000a_[Horizontal Arrange]_x000d__x000a_Dimensions Interlocking=Yes_x000d__x000a_Sum Hierarchy=Yes_x000d__x000a_Generate 9" xfId="103" xr:uid="{FF7BD02C-7199-4BEA-BC31-44776331B34C}"/>
    <cellStyle name=" Writer Import]_x000d__x000a_Display Dialog=No_x000d__x000a__x000d__x000a_[Horizontal Arrange]_x000d__x000a_Dimensions Interlocking=Yes_x000d__x000a_Sum Hierarchy=Yes_x000d__x000a_Generate_X" xfId="104" xr:uid="{3C1F2530-B02C-44DC-9C66-92F0F17F6CC4}"/>
    <cellStyle name="_BSD 3-April-10 " xfId="105" xr:uid="{B95DBCF0-BBD6-4F9D-802E-0E564586249F}"/>
    <cellStyle name="_BSD 3-August 09 " xfId="106" xr:uid="{587021C8-809E-4CB9-B086-31AAC984D6BE}"/>
    <cellStyle name="_BSD 3-August-10 " xfId="107" xr:uid="{CEA81A81-C99E-4654-B8D2-4DDD3D49129F}"/>
    <cellStyle name="_BSD 3-December 09 " xfId="108" xr:uid="{13CA9870-0BC5-4572-8DE1-8DF82B8C417A}"/>
    <cellStyle name="_BSD 3-February-10 " xfId="109" xr:uid="{A79FB919-F9FD-4511-8DC1-2D687470E0FE}"/>
    <cellStyle name="_BSD 3-January-10 " xfId="110" xr:uid="{80408331-DC68-4491-B8E2-4E1CA50D19CE}"/>
    <cellStyle name="_BSD 3-JuLY 09 " xfId="111" xr:uid="{DE61E20A-0DD1-481C-AB07-EFF5C28039E6}"/>
    <cellStyle name="_BSD 3-July-10 " xfId="112" xr:uid="{6F357D3C-ABB4-4ACE-A3EA-10DD090A335B}"/>
    <cellStyle name="_BSD 3-June-10 " xfId="113" xr:uid="{B0D55C1B-2B14-4D66-AA05-5464E02F4D07}"/>
    <cellStyle name="_BSD 3-March-10 " xfId="114" xr:uid="{BA896264-9F3F-49C7-A5F4-B79F18531B23}"/>
    <cellStyle name="_BSD 3-May-10 " xfId="115" xr:uid="{92662688-92B0-4819-8032-BF618E1289F4}"/>
    <cellStyle name="_BSD 3-November 09 " xfId="116" xr:uid="{A1113861-89C5-4A80-B107-1D8186DBE548}"/>
    <cellStyle name="_BSD 3-October 09 " xfId="117" xr:uid="{98D3D14B-9A14-43EA-A0A4-8FC9CB144DE5}"/>
    <cellStyle name="_BSD 3-September 09 " xfId="118" xr:uid="{E9ABD892-7C7B-434C-91A8-FB3C5E330505}"/>
    <cellStyle name="_BSD 3-September-10 " xfId="119" xr:uid="{FCFB06D0-33E8-4927-87DD-22F188A363D2}"/>
    <cellStyle name="Comma" xfId="1" builtinId="3"/>
    <cellStyle name="Comma [0] 2" xfId="8" xr:uid="{4ADA419C-A814-4E13-82AC-9E5A47E0943A}"/>
    <cellStyle name="Comma [0] 3" xfId="14" xr:uid="{971757A5-5FA4-4E95-9003-1E5B38BD2764}"/>
    <cellStyle name="Comma 2" xfId="7" xr:uid="{79EED20B-967D-42A0-9D97-98AAF1B136C6}"/>
    <cellStyle name="Comma 2 2" xfId="27" xr:uid="{6DAD34FA-2728-48CB-9E74-799579F582AD}"/>
    <cellStyle name="Comma 2 2 2" xfId="34" xr:uid="{03C7E0CB-3C70-437C-B0E3-779FAA300993}"/>
    <cellStyle name="Comma 2 2 2 2" xfId="164" xr:uid="{7F446BD5-EB0F-48E8-8242-D6CD8DFA492E}"/>
    <cellStyle name="Comma 2 2 2 2 2" xfId="200" xr:uid="{C24D1D7F-D650-49BC-9E80-D06B313697C1}"/>
    <cellStyle name="Comma 2 2 2 3" xfId="156" xr:uid="{78A97DF3-CCC6-42FA-A7D2-3C9A64A40A96}"/>
    <cellStyle name="Comma 2 2 2 4" xfId="192" xr:uid="{3ED0B19A-1385-4C01-87C4-2FB0592840B3}"/>
    <cellStyle name="Comma 2 2 3" xfId="160" xr:uid="{B422307C-C826-4965-A086-E5198294176F}"/>
    <cellStyle name="Comma 2 2 3 2" xfId="196" xr:uid="{E36307B5-C3F6-4C03-860B-AC1385B35BE5}"/>
    <cellStyle name="Comma 2 2 4" xfId="152" xr:uid="{460E47F3-AA1E-469D-A750-0EC803B2240E}"/>
    <cellStyle name="Comma 2 2 4 2" xfId="188" xr:uid="{EFFC9720-F632-4642-B52F-AFC84AE9B922}"/>
    <cellStyle name="Comma 2 2 5" xfId="40" xr:uid="{D247E56A-DC9A-4466-9264-49034E779A5F}"/>
    <cellStyle name="Comma 2 2 6" xfId="170" xr:uid="{4635F4B8-01A6-415E-A3C8-53D5F68CC2B9}"/>
    <cellStyle name="Comma 2 3" xfId="32" xr:uid="{FA7AF92B-D0E8-4E4B-9882-BCE8CFE09741}"/>
    <cellStyle name="Comma 2 3 2" xfId="162" xr:uid="{BF9ECD18-7FFC-473A-A10B-D1AABF3F41E1}"/>
    <cellStyle name="Comma 2 3 2 2" xfId="198" xr:uid="{4630129F-2509-45C4-B434-488FAC40624F}"/>
    <cellStyle name="Comma 2 3 3" xfId="154" xr:uid="{701F00E8-5E7C-4CF7-A076-4D0058F60610}"/>
    <cellStyle name="Comma 2 3 4" xfId="190" xr:uid="{A4994B82-5B20-43AC-8128-925CA0DD2FA9}"/>
    <cellStyle name="Comma 2 4" xfId="158" xr:uid="{2A55F405-3F80-41E5-A38A-A04CC15A9950}"/>
    <cellStyle name="Comma 2 4 2" xfId="194" xr:uid="{68209776-CD52-4FA3-81FA-13289CAD8F4C}"/>
    <cellStyle name="Comma 2 5" xfId="150" xr:uid="{4F23CE94-7148-4A47-A245-F1AEC0DE2473}"/>
    <cellStyle name="Comma 2 5 2" xfId="186" xr:uid="{61999C72-E18F-4B1E-A54F-A4B31DCDA65A}"/>
    <cellStyle name="Comma 2 6" xfId="38" xr:uid="{B351F987-D7A1-4426-BD86-154C968CEA61}"/>
    <cellStyle name="Comma 2 7" xfId="168" xr:uid="{A8F4EDBB-4306-4D5B-9EA8-0CA3A34847F3}"/>
    <cellStyle name="Comma 2 8" xfId="21" xr:uid="{579BAD72-2896-4DF3-8BD2-E05E8C5F4025}"/>
    <cellStyle name="Comma 3" xfId="10" xr:uid="{48E2DD90-EE22-49DD-9E3E-EB6D48F8A839}"/>
    <cellStyle name="Comma 3 2" xfId="35" xr:uid="{F7289027-90DD-4EA1-A111-0C4657A9B9A1}"/>
    <cellStyle name="Comma 3 2 2" xfId="165" xr:uid="{91667F75-2436-4414-9A3D-9930438A509C}"/>
    <cellStyle name="Comma 3 2 2 2" xfId="201" xr:uid="{0EC17CF7-AC98-4DF5-AA3C-4B07BFB2D34B}"/>
    <cellStyle name="Comma 3 2 3" xfId="157" xr:uid="{19829715-7021-45DF-B789-9E82D3168276}"/>
    <cellStyle name="Comma 3 2 4" xfId="193" xr:uid="{7CB84E2B-D06E-4BC4-B164-70DC633DCD8D}"/>
    <cellStyle name="Comma 3 3" xfId="161" xr:uid="{70722BAB-6A6F-454B-B88F-9B1D133059F5}"/>
    <cellStyle name="Comma 3 3 2" xfId="197" xr:uid="{B4606D83-31D6-4364-AC3E-0E881B49296B}"/>
    <cellStyle name="Comma 3 4" xfId="153" xr:uid="{F7AAAABC-FFF7-4E13-9AAF-E52798A9D3E4}"/>
    <cellStyle name="Comma 3 4 2" xfId="189" xr:uid="{2786811C-DA53-4A5D-9054-28B3E975DEBF}"/>
    <cellStyle name="Comma 3 5" xfId="41" xr:uid="{DAF9F089-C5D9-4444-8A28-7B3AC3059328}"/>
    <cellStyle name="Comma 3 6" xfId="171" xr:uid="{5AD48096-02B2-4B02-8110-43C7311EFE85}"/>
    <cellStyle name="Comma 3 7" xfId="29" xr:uid="{8952ACDA-5BB3-4E98-98B3-FED504C9602F}"/>
    <cellStyle name="Comma 4" xfId="13" xr:uid="{7CB90B9F-2317-4FEE-8E24-37CD1486887F}"/>
    <cellStyle name="Comma 4 2" xfId="159" xr:uid="{26F2B2C1-02F8-4FB2-B841-7F681DC58FEA}"/>
    <cellStyle name="Comma 4 2 2" xfId="195" xr:uid="{C7C3E9D3-2059-4F5F-A0FE-D095ACBE155F}"/>
    <cellStyle name="Comma 4 3" xfId="151" xr:uid="{DCB84943-7837-46FF-B18D-7A0C95927887}"/>
    <cellStyle name="Comma 4 4" xfId="187" xr:uid="{886F4BE2-C74C-496B-91F6-150165788265}"/>
    <cellStyle name="Comma 4 5" xfId="23" xr:uid="{94195271-B44D-447D-8CAB-FAD622E6F7E0}"/>
    <cellStyle name="Comma 5" xfId="33" xr:uid="{89415950-0C00-494C-8B1C-A2D747A974D4}"/>
    <cellStyle name="Comma 5 2" xfId="163" xr:uid="{060AE359-681D-428D-8AE9-587A50629D52}"/>
    <cellStyle name="Comma 5 2 2" xfId="199" xr:uid="{3AC068AD-1710-46B8-A6D3-B66D6AD75911}"/>
    <cellStyle name="Comma 5 3" xfId="155" xr:uid="{C4CB425B-07B5-43E5-A2B0-8C99983AFCFF}"/>
    <cellStyle name="Comma 5 4" xfId="191" xr:uid="{E2D9B5FF-CD94-438E-BDD2-93F511C9D8F9}"/>
    <cellStyle name="Comma 6" xfId="39" xr:uid="{FBF70BD6-BDFB-48F1-90B0-17C3951A8B26}"/>
    <cellStyle name="Comma 7" xfId="169" xr:uid="{259C00E9-5676-4B79-8F23-EA69E8B5391E}"/>
    <cellStyle name="Currency [0] 2" xfId="6" xr:uid="{3E88C26E-F7D6-4D70-9AE4-E98A2F7D82CE}"/>
    <cellStyle name="Currency [0] 3" xfId="12" xr:uid="{9FAF47AD-3746-4A23-B766-6A5B69EEEC07}"/>
    <cellStyle name="Currency 2" xfId="5" xr:uid="{AC06BEEF-EFDB-4642-A334-42EB159B4BB4}"/>
    <cellStyle name="Currency 3" xfId="9" xr:uid="{1665E940-F962-4BCB-B902-C92298F23E1A}"/>
    <cellStyle name="Currency 4" xfId="11" xr:uid="{FB665B7F-7688-4AD3-9DB9-A68FA5ABE1F6}"/>
    <cellStyle name="Hyperlink" xfId="2" builtinId="8"/>
    <cellStyle name="Hyperlink 2" xfId="128" xr:uid="{60A257A4-76F3-46E8-B45D-EA42CA8B589E}"/>
    <cellStyle name="Hyperlink 4" xfId="43" xr:uid="{3AD7F364-17C4-4170-AB74-86DD818F9421}"/>
    <cellStyle name="Îáû÷íûé_23_1 " xfId="120" xr:uid="{5493DB6F-F138-4552-97D5-432855BFA521}"/>
    <cellStyle name="N " xfId="121" xr:uid="{7ACD7F32-DFBF-465B-B9B1-3935CC34EB22}"/>
    <cellStyle name="Normal" xfId="0" builtinId="0"/>
    <cellStyle name="Normal 10" xfId="36" xr:uid="{CD26ED7C-C970-4F85-846F-0717674BDD82}"/>
    <cellStyle name="Normal 1085" xfId="132" xr:uid="{54504686-6376-4B7C-84C0-63340E04CFFC}"/>
    <cellStyle name="Normal 11" xfId="166" xr:uid="{96E4AAAF-D499-49A7-8247-61E5F6F8732F}"/>
    <cellStyle name="Normal 1119 2" xfId="126" xr:uid="{BBD3BD8F-CDD2-45AE-90A2-A0AC9A17A015}"/>
    <cellStyle name="Normal 12" xfId="17" xr:uid="{196936EB-6573-45DF-A581-F0DF4E4708D3}"/>
    <cellStyle name="Normal 13" xfId="202" xr:uid="{EF50312E-B9CF-4AA9-9625-91DE9C8797CC}"/>
    <cellStyle name="Normal 2" xfId="3" xr:uid="{01DD8A14-A310-479B-8718-F69AD66E3734}"/>
    <cellStyle name="Normal 2 2" xfId="26" xr:uid="{860FA9AF-EF4F-47D5-8435-8039807BDD4B}"/>
    <cellStyle name="Normal 2 2 2" xfId="127" xr:uid="{646842F4-5313-49AC-8A14-F2DF412090F9}"/>
    <cellStyle name="Normal 2 2 2 2" xfId="142" xr:uid="{4FD5AB26-B56A-47CD-B5E2-598E6CD92B7E}"/>
    <cellStyle name="Normal 2 2 2 2 2" xfId="180" xr:uid="{7292FFC9-4BFF-4D67-9E13-C683BAF9FFFC}"/>
    <cellStyle name="Normal 2 2 2 3" xfId="173" xr:uid="{C85739D6-169C-4A7A-A9CC-EFFA7DE07E00}"/>
    <cellStyle name="Normal 2 3" xfId="137" xr:uid="{D6D7EE05-EB14-4618-B3E8-C1E6851C64E6}"/>
    <cellStyle name="Normal 2 4" xfId="42" xr:uid="{33D45769-E7C8-455B-BA4E-780127F11458}"/>
    <cellStyle name="Normal 2 5" xfId="20" xr:uid="{DE969E6A-E661-43BB-ACAE-77226CCDB6AF}"/>
    <cellStyle name="Normal 2 7" xfId="131" xr:uid="{1CFE0349-88CB-4F58-A3EA-2E6352C0CFDC}"/>
    <cellStyle name="Normal 3" xfId="16" xr:uid="{E9E4E872-5D65-48C7-94B3-6CF9D6692890}"/>
    <cellStyle name="Normal 3 2" xfId="143" xr:uid="{038B4C30-50C2-4144-9FF6-AE1E3C229AC9}"/>
    <cellStyle name="Normal 3 2 2" xfId="181" xr:uid="{F579CD81-94E5-42DD-B204-F3A8511543E4}"/>
    <cellStyle name="Normal 3 3" xfId="136" xr:uid="{CB5D455E-541F-4E37-A946-D61DE2040DC5}"/>
    <cellStyle name="Normal 3 4" xfId="129" xr:uid="{46C322D8-119B-44E5-9207-82B9CF919DBD}"/>
    <cellStyle name="Normal 3 4 2" xfId="174" xr:uid="{842A0E5C-EE5B-4335-A610-9D2E1C5A3322}"/>
    <cellStyle name="Normal 3 5" xfId="24" xr:uid="{28CD68F8-C7A5-4054-9A86-D6DC94287EC1}"/>
    <cellStyle name="Normal 4" xfId="25" xr:uid="{47DDB317-36AA-4F7E-B5ED-D9E6199BCE1B}"/>
    <cellStyle name="Normal 4 2" xfId="138" xr:uid="{06470E96-3238-4B33-A249-25314DA76399}"/>
    <cellStyle name="Normal 4 3" xfId="148" xr:uid="{CE206A57-1521-4500-B3DC-836029EB1B5A}"/>
    <cellStyle name="Normal 5" xfId="18" xr:uid="{510D9892-86A7-459E-AA4A-89652CA5978A}"/>
    <cellStyle name="Normal 5 2" xfId="139" xr:uid="{C66E199A-2269-4E4D-97A5-4D499FF7EC81}"/>
    <cellStyle name="Normal 5 3" xfId="144" xr:uid="{D342F0C5-F93B-4B6F-9E0C-4488BEA87B2C}"/>
    <cellStyle name="Normal 5 3 2" xfId="182" xr:uid="{382BE606-B832-41F1-BCC2-4E7A9F8A1D3E}"/>
    <cellStyle name="Normal 5 4" xfId="133" xr:uid="{CAD6583B-C999-415D-9AF3-310F0425367B}"/>
    <cellStyle name="Normal 5 5" xfId="175" xr:uid="{45D4BD15-C12D-4859-AF3A-5A007B0B5AF8}"/>
    <cellStyle name="Normal 6" xfId="30" xr:uid="{89CFDC96-0505-4263-9052-832980790311}"/>
    <cellStyle name="Normal 6 2" xfId="141" xr:uid="{1F1094CB-79D1-4416-BC68-C6C0F4176293}"/>
    <cellStyle name="Normal 6 2 2" xfId="179" xr:uid="{7681C490-A2E9-45C6-81FC-8E76926D6B8C}"/>
    <cellStyle name="Normal 6 3" xfId="125" xr:uid="{2458B9CD-F7FA-423B-A845-2F8BAC1E8295}"/>
    <cellStyle name="Normal 6 4" xfId="172" xr:uid="{409D5B08-9AF7-4E06-A3D8-B0A4B16A926C}"/>
    <cellStyle name="Normal 7" xfId="149" xr:uid="{5B4E7536-87F6-4D4E-BC04-6F0CFF9DBD34}"/>
    <cellStyle name="Normal 7 5" xfId="130" xr:uid="{0E3E14E7-E5AD-4B0B-8188-CC5BAC60323A}"/>
    <cellStyle name="Normal 8" xfId="134" xr:uid="{CC99F9ED-83EC-4EE7-9D2A-8A20FE21735E}"/>
    <cellStyle name="Normal 8 2" xfId="145" xr:uid="{279029CD-DB65-4E52-ADB2-B972DAE795C8}"/>
    <cellStyle name="Normal 8 2 2" xfId="183" xr:uid="{BAB8C216-D209-4314-BB77-70A84FDF572E}"/>
    <cellStyle name="Normal 8 3" xfId="176" xr:uid="{A9C86911-AAD9-4DE5-BE45-A7E55A4083D7}"/>
    <cellStyle name="Normal 9" xfId="135" xr:uid="{FFB3106D-C498-4A84-A009-AFDD11862FF3}"/>
    <cellStyle name="Normal 9 2" xfId="146" xr:uid="{F3890F26-7860-4736-A897-26DBD7B40F2A}"/>
    <cellStyle name="Normal 9 2 2" xfId="184" xr:uid="{118E98ED-A0E8-4B96-8C2C-722C7C4F3CF5}"/>
    <cellStyle name="Normal 9 3" xfId="177" xr:uid="{E4819D02-ED4F-4563-86C4-845CC7FDFE82}"/>
    <cellStyle name="Percent" xfId="4" builtinId="5"/>
    <cellStyle name="Percent 2" xfId="22" xr:uid="{13506615-06B6-4D41-A196-8954D2678422}"/>
    <cellStyle name="Percent 2 2" xfId="28" xr:uid="{5335E26D-A657-4ED5-B03E-DBA7C17C7547}"/>
    <cellStyle name="Percent 2 2 2" xfId="147" xr:uid="{EC68AFC0-787A-4005-84F9-4D9F47781C37}"/>
    <cellStyle name="Percent 2 2 2 2" xfId="185" xr:uid="{3D7E40D8-399F-4B03-B6C2-AF3BF1EFB6C3}"/>
    <cellStyle name="Percent 2 3" xfId="140" xr:uid="{683E8F94-B969-4C52-80DC-BB46E918259B}"/>
    <cellStyle name="Percent 2 3 2" xfId="178" xr:uid="{79356B3D-CA8D-4F37-9EFE-D56CB5F65CA7}"/>
    <cellStyle name="Percent 3" xfId="19" xr:uid="{6E11F3E7-7A13-4499-9BD4-50FF9CC510D4}"/>
    <cellStyle name="Percent 4" xfId="31" xr:uid="{17229B9E-D351-46C7-A2F1-F87629267BE7}"/>
    <cellStyle name="Percent 5" xfId="37" xr:uid="{D8D0DCF4-C4AE-4594-A0B2-90456B153C99}"/>
    <cellStyle name="Percent 6" xfId="167" xr:uid="{B5EC8E28-A6B8-4C64-9F93-2D91F5A418BB}"/>
    <cellStyle name="s_Valuation " xfId="122" xr:uid="{B20DDFEF-7366-4566-87E2-60C65F5711FA}"/>
    <cellStyle name="ssp " xfId="123" xr:uid="{9CE8E659-F012-43B6-A336-CA94CB8D9C1F}"/>
    <cellStyle name="Ввод " xfId="124" xr:uid="{8D21EB27-7D9E-4D7D-9A6B-A8904965A263}"/>
    <cellStyle name="標準 2" xfId="15" xr:uid="{C0577B02-1FAE-4A74-A311-6B4EBB6B64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8464411140241161E-2"/>
          <c:y val="3.1037562060404381E-2"/>
          <c:w val="0.60415579302587186"/>
          <c:h val="0.82993878049987402"/>
        </c:manualLayout>
      </c:layout>
      <c:lineChart>
        <c:grouping val="standard"/>
        <c:varyColors val="0"/>
        <c:ser>
          <c:idx val="0"/>
          <c:order val="0"/>
          <c:tx>
            <c:strRef>
              <c:f>Steel!$A$9</c:f>
              <c:strCache>
                <c:ptCount val="1"/>
                <c:pt idx="0">
                  <c:v>Hot Rolled Steel Bars, Plates, and Structural Shapes</c:v>
                </c:pt>
              </c:strCache>
            </c:strRef>
          </c:tx>
          <c:spPr>
            <a:ln w="28575" cap="rnd">
              <a:solidFill>
                <a:schemeClr val="accent1"/>
              </a:solidFill>
              <a:round/>
            </a:ln>
            <a:effectLst/>
          </c:spPr>
          <c:marker>
            <c:symbol val="none"/>
          </c:marker>
          <c:cat>
            <c:numRef>
              <c:f>Steel!$G$12:$G$27</c:f>
              <c:numCache>
                <c:formatCode>yyyy</c:formatCode>
                <c:ptCount val="16"/>
                <c:pt idx="0">
                  <c:v>40179</c:v>
                </c:pt>
                <c:pt idx="1">
                  <c:v>40544</c:v>
                </c:pt>
                <c:pt idx="2">
                  <c:v>40909</c:v>
                </c:pt>
                <c:pt idx="3">
                  <c:v>41275</c:v>
                </c:pt>
                <c:pt idx="4">
                  <c:v>41640</c:v>
                </c:pt>
                <c:pt idx="5">
                  <c:v>42005</c:v>
                </c:pt>
                <c:pt idx="6">
                  <c:v>42370</c:v>
                </c:pt>
                <c:pt idx="7">
                  <c:v>42736</c:v>
                </c:pt>
                <c:pt idx="8">
                  <c:v>43101</c:v>
                </c:pt>
                <c:pt idx="9">
                  <c:v>43466</c:v>
                </c:pt>
                <c:pt idx="10">
                  <c:v>43831</c:v>
                </c:pt>
                <c:pt idx="11">
                  <c:v>44197</c:v>
                </c:pt>
                <c:pt idx="12">
                  <c:v>44562</c:v>
                </c:pt>
                <c:pt idx="13">
                  <c:v>44927</c:v>
                </c:pt>
                <c:pt idx="14">
                  <c:v>45292</c:v>
                </c:pt>
                <c:pt idx="15">
                  <c:v>45658</c:v>
                </c:pt>
              </c:numCache>
            </c:numRef>
          </c:cat>
          <c:val>
            <c:numRef>
              <c:f>Steel!$H$12:$H$27</c:f>
              <c:numCache>
                <c:formatCode>_(* #,##0.00_);_(* \(#,##0.00\);_(* "-"??_);_(@_)</c:formatCode>
                <c:ptCount val="16"/>
                <c:pt idx="0">
                  <c:v>100</c:v>
                </c:pt>
                <c:pt idx="1">
                  <c:v>115.65483999999999</c:v>
                </c:pt>
                <c:pt idx="2">
                  <c:v>110.62092</c:v>
                </c:pt>
                <c:pt idx="3">
                  <c:v>103.59504</c:v>
                </c:pt>
                <c:pt idx="4">
                  <c:v>107.25489</c:v>
                </c:pt>
                <c:pt idx="5">
                  <c:v>96.016069999999999</c:v>
                </c:pt>
                <c:pt idx="6">
                  <c:v>85.304410000000004</c:v>
                </c:pt>
                <c:pt idx="7">
                  <c:v>92.680289999999999</c:v>
                </c:pt>
                <c:pt idx="8">
                  <c:v>106.75798</c:v>
                </c:pt>
                <c:pt idx="9">
                  <c:v>106.41663</c:v>
                </c:pt>
                <c:pt idx="10">
                  <c:v>96.97533</c:v>
                </c:pt>
                <c:pt idx="11">
                  <c:v>133.67536999999999</c:v>
                </c:pt>
                <c:pt idx="12">
                  <c:v>167.44376</c:v>
                </c:pt>
                <c:pt idx="13">
                  <c:v>152.39752999999999</c:v>
                </c:pt>
                <c:pt idx="14">
                  <c:v>143.10966999999999</c:v>
                </c:pt>
                <c:pt idx="15">
                  <c:v>129.98289666666699</c:v>
                </c:pt>
              </c:numCache>
            </c:numRef>
          </c:val>
          <c:smooth val="0"/>
          <c:extLst>
            <c:ext xmlns:c16="http://schemas.microsoft.com/office/drawing/2014/chart" uri="{C3380CC4-5D6E-409C-BE32-E72D297353CC}">
              <c16:uniqueId val="{00000000-DFCE-4677-B342-1CE0A0DD487C}"/>
            </c:ext>
          </c:extLst>
        </c:ser>
        <c:dLbls>
          <c:showLegendKey val="0"/>
          <c:showVal val="0"/>
          <c:showCatName val="0"/>
          <c:showSerName val="0"/>
          <c:showPercent val="0"/>
          <c:showBubbleSize val="0"/>
        </c:dLbls>
        <c:smooth val="0"/>
        <c:axId val="367653456"/>
        <c:axId val="367655376"/>
      </c:lineChart>
      <c:dateAx>
        <c:axId val="367653456"/>
        <c:scaling>
          <c:orientation val="minMax"/>
        </c:scaling>
        <c:delete val="0"/>
        <c:axPos val="b"/>
        <c:numFmt formatCode="yyyy" sourceLinked="1"/>
        <c:majorTickMark val="none"/>
        <c:minorTickMark val="none"/>
        <c:tickLblPos val="nextTo"/>
        <c:spPr>
          <a:noFill/>
          <a:ln w="9525" cap="flat" cmpd="sng" algn="ctr">
            <a:solidFill>
              <a:schemeClr val="accent3"/>
            </a:solidFill>
            <a:round/>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5376"/>
        <c:crosses val="autoZero"/>
        <c:auto val="1"/>
        <c:lblOffset val="100"/>
        <c:baseTimeUnit val="years"/>
      </c:dateAx>
      <c:valAx>
        <c:axId val="367655376"/>
        <c:scaling>
          <c:orientation val="minMax"/>
          <c:max val="175"/>
          <c:min val="80"/>
        </c:scaling>
        <c:delete val="0"/>
        <c:axPos val="l"/>
        <c:majorGridlines>
          <c:spPr>
            <a:ln w="9525" cap="flat" cmpd="sng" algn="ctr">
              <a:solidFill>
                <a:schemeClr val="accent3"/>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3456"/>
        <c:crosses val="autoZero"/>
        <c:crossBetween val="between"/>
      </c:valAx>
      <c:spPr>
        <a:noFill/>
        <a:ln>
          <a:noFill/>
        </a:ln>
        <a:effectLst/>
      </c:spPr>
    </c:plotArea>
    <c:legend>
      <c:legendPos val="tr"/>
      <c:layout>
        <c:manualLayout>
          <c:xMode val="edge"/>
          <c:yMode val="edge"/>
          <c:x val="0.75715823022122231"/>
          <c:y val="0.2638888888888889"/>
          <c:w val="0.19913798275215602"/>
          <c:h val="0.28811519897642485"/>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de-DE"/>
        </a:p>
      </c:txPr>
    </c:legend>
    <c:plotVisOnly val="1"/>
    <c:dispBlanksAs val="gap"/>
    <c:showDLblsOverMax val="0"/>
    <c:extLst/>
  </c:chart>
  <c:spPr>
    <a:noFill/>
    <a:ln w="9525" cap="flat" cmpd="sng" algn="ctr">
      <a:noFill/>
      <a:round/>
    </a:ln>
    <a:effectLst/>
  </c:spPr>
  <c:txPr>
    <a:bodyPr/>
    <a:lstStyle/>
    <a:p>
      <a:pPr>
        <a:defRPr sz="1200">
          <a:solidFill>
            <a:schemeClr val="accent3"/>
          </a:solidFill>
        </a:defRPr>
      </a:pPr>
      <a:endParaRPr lang="de-D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4410258092738407"/>
          <c:y val="6.344925634295713E-2"/>
          <c:w val="0.78803063151189512"/>
          <c:h val="0.70030912802566359"/>
        </c:manualLayout>
      </c:layout>
      <c:lineChart>
        <c:grouping val="standard"/>
        <c:varyColors val="0"/>
        <c:ser>
          <c:idx val="2"/>
          <c:order val="0"/>
          <c:tx>
            <c:strRef>
              <c:f>'Wage China'!$E$6</c:f>
              <c:strCache>
                <c:ptCount val="1"/>
                <c:pt idx="0">
                  <c:v>2010=100</c:v>
                </c:pt>
              </c:strCache>
            </c:strRef>
          </c:tx>
          <c:spPr>
            <a:ln w="28575" cap="rnd">
              <a:solidFill>
                <a:schemeClr val="accent3"/>
              </a:solidFill>
              <a:round/>
            </a:ln>
            <a:effectLst/>
          </c:spPr>
          <c:marker>
            <c:symbol val="none"/>
          </c:marker>
          <c:cat>
            <c:numRef>
              <c:f>'Wage China'!$A$7:$A$27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'Wage China'!$E$7:$E$27</c:f>
              <c:numCache>
                <c:formatCode>General</c:formatCode>
                <c:ptCount val="21"/>
                <c:pt idx="5" formatCode="_-* #,##0_-;\-* #,##0_-;_-* &quot;-&quot;??_-;_-@_-">
                  <c:v>100</c:v>
                </c:pt>
                <c:pt idx="6" formatCode="_-* #,##0_-;\-* #,##0_-;_-* &quot;-&quot;??_-;_-@_-">
                  <c:v>118.89788808557094</c:v>
                </c:pt>
                <c:pt idx="7" formatCode="_-* #,##0_-;\-* #,##0_-;_-* &quot;-&quot;??_-;_-@_-">
                  <c:v>135.45235449788441</c:v>
                </c:pt>
                <c:pt idx="8" formatCode="_-* #,##0_-;\-* #,##0_-;_-* &quot;-&quot;??_-;_-@_-">
                  <c:v>151.94628171465686</c:v>
                </c:pt>
                <c:pt idx="9" formatCode="_-* #,##0_-;\-* #,##0_-;_-* &quot;-&quot;??_-;_-@_-">
                  <c:v>160.44664141911454</c:v>
                </c:pt>
                <c:pt idx="10" formatCode="_-* #,##0_-;\-* #,##0_-;_-* &quot;-&quot;??_-;_-@_-">
                  <c:v>167.99442067067466</c:v>
                </c:pt>
                <c:pt idx="11" formatCode="_-* #,##0_-;\-* #,##0_-;_-* &quot;-&quot;??_-;_-@_-">
                  <c:v>168.60211541954078</c:v>
                </c:pt>
                <c:pt idx="12" formatCode="_-* #,##0_-;\-* #,##0_-;_-* &quot;-&quot;??_-;_-@_-">
                  <c:v>175.37069822326964</c:v>
                </c:pt>
                <c:pt idx="13" formatCode="_-* #,##0_-;\-* #,##0_-;_-* &quot;-&quot;??_-;_-@_-">
                  <c:v>184.77824991570924</c:v>
                </c:pt>
                <c:pt idx="14" formatCode="_-* #,##0_-;\-* #,##0_-;_-* &quot;-&quot;??_-;_-@_-">
                  <c:v>174.5976330033163</c:v>
                </c:pt>
                <c:pt idx="15" formatCode="_-* #,##0_-;\-* #,##0_-;_-* &quot;-&quot;??_-;_-@_-">
                  <c:v>206.0519181926837</c:v>
                </c:pt>
                <c:pt idx="16" formatCode="_-* #,##0_-;\-* #,##0_-;_-* &quot;-&quot;??_-;_-@_-">
                  <c:v>248.1957930462967</c:v>
                </c:pt>
                <c:pt idx="17" formatCode="_-* #,##0_-;\-* #,##0_-;_-* &quot;-&quot;??_-;_-@_-">
                  <c:v>248.51502155011138</c:v>
                </c:pt>
                <c:pt idx="18" formatCode="_-* #,##0_-;\-* #,##0_-;_-* &quot;-&quot;??_-;_-@_-">
                  <c:v>229.51258079053463</c:v>
                </c:pt>
                <c:pt idx="19" formatCode="_-* #,##0_-;\-* #,##0_-;_-* &quot;-&quot;??_-;_-@_-">
                  <c:v>240.56095205016047</c:v>
                </c:pt>
                <c:pt idx="20" formatCode="_-* #,##0_-;\-* #,##0_-;_-* &quot;-&quot;??_-;_-@_-">
                  <c:v>251.33426810770126</c:v>
                </c:pt>
              </c:numCache>
            </c:numRef>
          </c:val>
          <c:smooth val="0"/>
          <c:extLst>
            <c:ext xmlns:c16="http://schemas.microsoft.com/office/drawing/2014/chart" uri="{C3380CC4-5D6E-409C-BE32-E72D297353CC}">
              <c16:uniqueId val="{00000000-C037-4F9E-9E4F-E7EA854BA425}"/>
            </c:ext>
          </c:extLst>
        </c:ser>
        <c:ser>
          <c:idx val="0"/>
          <c:order val="1"/>
          <c:tx>
            <c:strRef>
              <c:f>'Wage China'!$F$6</c:f>
              <c:strCache>
                <c:ptCount val="1"/>
                <c:pt idx="0">
                  <c:v>2015=100</c:v>
                </c:pt>
              </c:strCache>
            </c:strRef>
          </c:tx>
          <c:spPr>
            <a:ln w="28575" cap="rnd">
              <a:solidFill>
                <a:schemeClr val="accent1"/>
              </a:solidFill>
              <a:round/>
            </a:ln>
            <a:effectLst/>
          </c:spPr>
          <c:marker>
            <c:symbol val="none"/>
          </c:marker>
          <c:cat>
            <c:numRef>
              <c:f>'Wage China'!$A$7:$A$27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'Wage China'!$F$7:$F$27</c:f>
              <c:numCache>
                <c:formatCode>General</c:formatCode>
                <c:ptCount val="21"/>
                <c:pt idx="10" formatCode="_-* #,##0_-;\-* #,##0_-;_-* &quot;-&quot;??_-;_-@_-">
                  <c:v>100</c:v>
                </c:pt>
                <c:pt idx="11" formatCode="_-* #,##0_-;\-* #,##0_-;_-* &quot;-&quot;??_-;_-@_-">
                  <c:v>100.36173507812943</c:v>
                </c:pt>
                <c:pt idx="12" formatCode="_-* #,##0_-;\-* #,##0_-;_-* &quot;-&quot;??_-;_-@_-">
                  <c:v>104.39078721968689</c:v>
                </c:pt>
                <c:pt idx="13" formatCode="_-* #,##0_-;\-* #,##0_-;_-* &quot;-&quot;??_-;_-@_-">
                  <c:v>109.99070634490684</c:v>
                </c:pt>
                <c:pt idx="14" formatCode="_-* #,##0_-;\-* #,##0_-;_-* &quot;-&quot;??_-;_-@_-">
                  <c:v>103.93061406818155</c:v>
                </c:pt>
                <c:pt idx="15" formatCode="_-* #,##0_-;\-* #,##0_-;_-* &quot;-&quot;??_-;_-@_-">
                  <c:v>122.65402468134016</c:v>
                </c:pt>
                <c:pt idx="16" formatCode="_-* #,##0_-;\-* #,##0_-;_-* &quot;-&quot;??_-;_-@_-">
                  <c:v>147.74049760428866</c:v>
                </c:pt>
                <c:pt idx="17" formatCode="_-* #,##0_-;\-* #,##0_-;_-* &quot;-&quot;??_-;_-@_-">
                  <c:v>147.93052088157387</c:v>
                </c:pt>
                <c:pt idx="18" formatCode="_-* #,##0_-;\-* #,##0_-;_-* &quot;-&quot;??_-;_-@_-">
                  <c:v>136.61916858563782</c:v>
                </c:pt>
                <c:pt idx="19" formatCode="_-* #,##0_-;\-* #,##0_-;_-* &quot;-&quot;??_-;_-@_-">
                  <c:v>143.19579846150992</c:v>
                </c:pt>
                <c:pt idx="20" formatCode="_-* #,##0_-;\-* #,##0_-;_-* &quot;-&quot;??_-;_-@_-">
                  <c:v>149.60869956532704</c:v>
                </c:pt>
              </c:numCache>
            </c:numRef>
          </c:val>
          <c:smooth val="0"/>
          <c:extLst>
            <c:ext xmlns:c16="http://schemas.microsoft.com/office/drawing/2014/chart" uri="{C3380CC4-5D6E-409C-BE32-E72D297353CC}">
              <c16:uniqueId val="{00000000-B4ED-4D1B-B1AD-FCB36AA493AE}"/>
            </c:ext>
          </c:extLst>
        </c:ser>
        <c:dLbls>
          <c:showLegendKey val="0"/>
          <c:showVal val="0"/>
          <c:showCatName val="0"/>
          <c:showSerName val="0"/>
          <c:showPercent val="0"/>
          <c:showBubbleSize val="0"/>
        </c:dLbls>
        <c:smooth val="0"/>
        <c:axId val="367653456"/>
        <c:axId val="367655376"/>
      </c:lineChart>
      <c:catAx>
        <c:axId val="367653456"/>
        <c:scaling>
          <c:orientation val="minMax"/>
        </c:scaling>
        <c:delete val="0"/>
        <c:axPos val="b"/>
        <c:numFmt formatCode="General" sourceLinked="1"/>
        <c:majorTickMark val="none"/>
        <c:minorTickMark val="none"/>
        <c:tickLblPos val="nextTo"/>
        <c:spPr>
          <a:noFill/>
          <a:ln w="9525" cap="flat" cmpd="sng" algn="ctr">
            <a:solidFill>
              <a:schemeClr val="accent3"/>
            </a:solidFill>
            <a:round/>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5376"/>
        <c:crosses val="autoZero"/>
        <c:auto val="1"/>
        <c:lblAlgn val="ctr"/>
        <c:lblOffset val="100"/>
        <c:noMultiLvlLbl val="0"/>
      </c:catAx>
      <c:valAx>
        <c:axId val="36765537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3456"/>
        <c:crosses val="autoZero"/>
        <c:crossBetween val="between"/>
      </c:valAx>
      <c:spPr>
        <a:noFill/>
        <a:ln>
          <a:noFill/>
        </a:ln>
        <a:effectLst/>
      </c:spPr>
    </c:plotArea>
    <c:plotVisOnly val="1"/>
    <c:dispBlanksAs val="gap"/>
    <c:showDLblsOverMax val="0"/>
    <c:extLst/>
  </c:chart>
  <c:spPr>
    <a:noFill/>
    <a:ln w="9525" cap="flat" cmpd="sng" algn="ctr">
      <a:noFill/>
      <a:round/>
    </a:ln>
    <a:effectLst/>
  </c:spPr>
  <c:txPr>
    <a:bodyPr/>
    <a:lstStyle/>
    <a:p>
      <a:pPr>
        <a:defRPr sz="1200">
          <a:solidFill>
            <a:schemeClr val="accent3"/>
          </a:solidFill>
        </a:defRPr>
      </a:pPr>
      <a:endParaRPr lang="de-D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Weighted Wage Index</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'Wages combined'!$A$9:$A$19</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'Wages combined'!$Q$9:$Q$19</c:f>
              <c:numCache>
                <c:formatCode>_-* #,##0_-;\-* #,##0_-;_-* "-"??_-;_-@_-</c:formatCode>
                <c:ptCount val="11"/>
                <c:pt idx="0">
                  <c:v>100.00000000000001</c:v>
                </c:pt>
                <c:pt idx="1">
                  <c:v>103.50439441891861</c:v>
                </c:pt>
                <c:pt idx="2">
                  <c:v>109.27410877354512</c:v>
                </c:pt>
                <c:pt idx="3">
                  <c:v>115.50943045964075</c:v>
                </c:pt>
                <c:pt idx="4">
                  <c:v>118.14916658122563</c:v>
                </c:pt>
                <c:pt idx="5">
                  <c:v>127.3861719577658</c:v>
                </c:pt>
                <c:pt idx="6">
                  <c:v>142.74978811627395</c:v>
                </c:pt>
                <c:pt idx="7">
                  <c:v>138.91202038094787</c:v>
                </c:pt>
                <c:pt idx="8">
                  <c:v>137.09015583739782</c:v>
                </c:pt>
                <c:pt idx="9">
                  <c:v>142.43610878259355</c:v>
                </c:pt>
                <c:pt idx="10">
                  <c:v>146.146279011308</c:v>
                </c:pt>
              </c:numCache>
            </c:numRef>
          </c:val>
          <c:smooth val="0"/>
          <c:extLst>
            <c:ext xmlns:c16="http://schemas.microsoft.com/office/drawing/2014/chart" uri="{C3380CC4-5D6E-409C-BE32-E72D297353CC}">
              <c16:uniqueId val="{00000000-F067-4F4D-9099-E03444C1CF95}"/>
            </c:ext>
          </c:extLst>
        </c:ser>
        <c:dLbls>
          <c:showLegendKey val="0"/>
          <c:showVal val="0"/>
          <c:showCatName val="0"/>
          <c:showSerName val="0"/>
          <c:showPercent val="0"/>
          <c:showBubbleSize val="0"/>
        </c:dLbls>
        <c:smooth val="0"/>
        <c:axId val="1806865360"/>
        <c:axId val="1806866800"/>
      </c:lineChart>
      <c:catAx>
        <c:axId val="1806865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06866800"/>
        <c:crosses val="autoZero"/>
        <c:auto val="1"/>
        <c:lblAlgn val="ctr"/>
        <c:lblOffset val="100"/>
        <c:noMultiLvlLbl val="0"/>
      </c:catAx>
      <c:valAx>
        <c:axId val="1806866800"/>
        <c:scaling>
          <c:orientation val="minMax"/>
        </c:scaling>
        <c:delete val="0"/>
        <c:axPos val="l"/>
        <c:majorGridlines>
          <c:spPr>
            <a:ln w="9525" cap="flat" cmpd="sng" algn="ctr">
              <a:solidFill>
                <a:schemeClr val="tx1">
                  <a:lumMod val="15000"/>
                  <a:lumOff val="85000"/>
                </a:schemeClr>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0686536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8464411140241161E-2"/>
          <c:y val="3.1037562060404381E-2"/>
          <c:w val="0.86385608357843147"/>
          <c:h val="0.66096711869349667"/>
        </c:manualLayout>
      </c:layout>
      <c:lineChart>
        <c:grouping val="standard"/>
        <c:varyColors val="0"/>
        <c:ser>
          <c:idx val="0"/>
          <c:order val="0"/>
          <c:tx>
            <c:strRef>
              <c:f>'Wages combined'!$L$3</c:f>
              <c:strCache>
                <c:ptCount val="1"/>
                <c:pt idx="0">
                  <c:v>China</c:v>
                </c:pt>
              </c:strCache>
            </c:strRef>
          </c:tx>
          <c:spPr>
            <a:ln w="28575" cap="rnd">
              <a:solidFill>
                <a:schemeClr val="accent1"/>
              </a:solidFill>
              <a:round/>
            </a:ln>
            <a:effectLst/>
          </c:spPr>
          <c:marker>
            <c:symbol val="none"/>
          </c:marker>
          <c:cat>
            <c:numRef>
              <c:f>'Wages combined'!$A$9:$A$19</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'Wages combined'!$L$9:$L$19</c:f>
              <c:numCache>
                <c:formatCode>_-* #,##0_-;\-* #,##0_-;_-* "-"??_-;_-@_-</c:formatCode>
                <c:ptCount val="11"/>
                <c:pt idx="0">
                  <c:v>100</c:v>
                </c:pt>
                <c:pt idx="1">
                  <c:v>100.36173507812943</c:v>
                </c:pt>
                <c:pt idx="2">
                  <c:v>104.39078721968689</c:v>
                </c:pt>
                <c:pt idx="3">
                  <c:v>109.99070634490684</c:v>
                </c:pt>
                <c:pt idx="4">
                  <c:v>103.93061406818155</c:v>
                </c:pt>
                <c:pt idx="5">
                  <c:v>122.65402468134016</c:v>
                </c:pt>
                <c:pt idx="6">
                  <c:v>147.74049760428866</c:v>
                </c:pt>
                <c:pt idx="7">
                  <c:v>147.93052088157387</c:v>
                </c:pt>
                <c:pt idx="8">
                  <c:v>136.61916858563782</c:v>
                </c:pt>
                <c:pt idx="9">
                  <c:v>143.19579846150992</c:v>
                </c:pt>
                <c:pt idx="10">
                  <c:v>149.60869956532704</c:v>
                </c:pt>
              </c:numCache>
            </c:numRef>
          </c:val>
          <c:smooth val="0"/>
          <c:extLst>
            <c:ext xmlns:c16="http://schemas.microsoft.com/office/drawing/2014/chart" uri="{C3380CC4-5D6E-409C-BE32-E72D297353CC}">
              <c16:uniqueId val="{00000000-DFCE-4677-B342-1CE0A0DD487C}"/>
            </c:ext>
          </c:extLst>
        </c:ser>
        <c:ser>
          <c:idx val="1"/>
          <c:order val="1"/>
          <c:tx>
            <c:strRef>
              <c:f>'Wages combined'!$M$3</c:f>
              <c:strCache>
                <c:ptCount val="1"/>
                <c:pt idx="0">
                  <c:v>South Korea</c:v>
                </c:pt>
              </c:strCache>
            </c:strRef>
          </c:tx>
          <c:spPr>
            <a:ln w="28575" cap="rnd">
              <a:solidFill>
                <a:schemeClr val="accent2"/>
              </a:solidFill>
              <a:round/>
            </a:ln>
            <a:effectLst/>
          </c:spPr>
          <c:marker>
            <c:symbol val="none"/>
          </c:marker>
          <c:cat>
            <c:numRef>
              <c:f>'Wages combined'!$A$9:$A$19</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'Wages combined'!$M$9:$M$19</c:f>
              <c:numCache>
                <c:formatCode>_-* #,##0_-;\-* #,##0_-;_-* "-"??_-;_-@_-</c:formatCode>
                <c:ptCount val="11"/>
                <c:pt idx="0">
                  <c:v>100</c:v>
                </c:pt>
                <c:pt idx="1">
                  <c:v>108.00520608452804</c:v>
                </c:pt>
                <c:pt idx="2">
                  <c:v>119.72528785240985</c:v>
                </c:pt>
                <c:pt idx="3">
                  <c:v>138.40907362669819</c:v>
                </c:pt>
                <c:pt idx="4">
                  <c:v>146.31813848708225</c:v>
                </c:pt>
                <c:pt idx="5">
                  <c:v>153.54474565703995</c:v>
                </c:pt>
                <c:pt idx="6">
                  <c:v>161.24583651542429</c:v>
                </c:pt>
                <c:pt idx="7">
                  <c:v>148.46490046668808</c:v>
                </c:pt>
                <c:pt idx="8">
                  <c:v>156.82307920862314</c:v>
                </c:pt>
                <c:pt idx="9">
                  <c:v>156.35026925589645</c:v>
                </c:pt>
                <c:pt idx="10">
                  <c:v>154.22951761475755</c:v>
                </c:pt>
              </c:numCache>
            </c:numRef>
          </c:val>
          <c:smooth val="0"/>
          <c:extLst>
            <c:ext xmlns:c16="http://schemas.microsoft.com/office/drawing/2014/chart" uri="{C3380CC4-5D6E-409C-BE32-E72D297353CC}">
              <c16:uniqueId val="{00000001-DFCE-4677-B342-1CE0A0DD487C}"/>
            </c:ext>
          </c:extLst>
        </c:ser>
        <c:ser>
          <c:idx val="2"/>
          <c:order val="2"/>
          <c:tx>
            <c:strRef>
              <c:f>'Wages combined'!$N$3</c:f>
              <c:strCache>
                <c:ptCount val="1"/>
                <c:pt idx="0">
                  <c:v>Japan</c:v>
                </c:pt>
              </c:strCache>
            </c:strRef>
          </c:tx>
          <c:spPr>
            <a:ln w="28575" cap="rnd">
              <a:solidFill>
                <a:schemeClr val="accent3"/>
              </a:solidFill>
              <a:round/>
            </a:ln>
            <a:effectLst/>
          </c:spPr>
          <c:marker>
            <c:symbol val="none"/>
          </c:marker>
          <c:cat>
            <c:numRef>
              <c:f>'Wages combined'!$A$9:$A$19</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'Wages combined'!$N$9:$N$19</c:f>
              <c:numCache>
                <c:formatCode>_-* #,##0_-;\-* #,##0_-;_-* "-"??_-;_-@_-</c:formatCode>
                <c:ptCount val="11"/>
                <c:pt idx="0">
                  <c:v>100</c:v>
                </c:pt>
                <c:pt idx="1">
                  <c:v>100.60544904137237</c:v>
                </c:pt>
                <c:pt idx="2">
                  <c:v>101.10998990918264</c:v>
                </c:pt>
                <c:pt idx="3">
                  <c:v>102.52270433905146</c:v>
                </c:pt>
                <c:pt idx="4">
                  <c:v>102.11907164480323</c:v>
                </c:pt>
                <c:pt idx="5">
                  <c:v>100.90817356205852</c:v>
                </c:pt>
                <c:pt idx="6">
                  <c:v>101.21089808274471</c:v>
                </c:pt>
                <c:pt idx="7">
                  <c:v>103.22906155398587</c:v>
                </c:pt>
                <c:pt idx="8">
                  <c:v>104.43995963673058</c:v>
                </c:pt>
                <c:pt idx="9">
                  <c:v>110.19172552976792</c:v>
                </c:pt>
                <c:pt idx="10">
                  <c:v>111.80625630676084</c:v>
                </c:pt>
              </c:numCache>
            </c:numRef>
          </c:val>
          <c:smooth val="0"/>
          <c:extLst>
            <c:ext xmlns:c16="http://schemas.microsoft.com/office/drawing/2014/chart" uri="{C3380CC4-5D6E-409C-BE32-E72D297353CC}">
              <c16:uniqueId val="{00000002-DFCE-4677-B342-1CE0A0DD487C}"/>
            </c:ext>
          </c:extLst>
        </c:ser>
        <c:ser>
          <c:idx val="3"/>
          <c:order val="3"/>
          <c:tx>
            <c:strRef>
              <c:f>'Wages combined'!$O$3</c:f>
              <c:strCache>
                <c:ptCount val="1"/>
                <c:pt idx="0">
                  <c:v>Europe</c:v>
                </c:pt>
              </c:strCache>
            </c:strRef>
          </c:tx>
          <c:spPr>
            <a:ln w="28575" cap="rnd">
              <a:solidFill>
                <a:schemeClr val="accent4"/>
              </a:solidFill>
              <a:round/>
            </a:ln>
            <a:effectLst/>
          </c:spPr>
          <c:marker>
            <c:symbol val="none"/>
          </c:marker>
          <c:cat>
            <c:numRef>
              <c:f>'Wages combined'!$A$9:$A$19</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'Wages combined'!$O$9:$O$19</c:f>
              <c:numCache>
                <c:formatCode>_-* #,##0_-;\-* #,##0_-;_-* "-"??_-;_-@_-</c:formatCode>
                <c:ptCount val="11"/>
                <c:pt idx="0">
                  <c:v>100</c:v>
                </c:pt>
                <c:pt idx="1">
                  <c:v>101.37857900318133</c:v>
                </c:pt>
                <c:pt idx="2">
                  <c:v>103.39342523860023</c:v>
                </c:pt>
                <c:pt idx="3">
                  <c:v>106.04453870625663</c:v>
                </c:pt>
                <c:pt idx="4">
                  <c:v>108.69565217391303</c:v>
                </c:pt>
                <c:pt idx="5">
                  <c:v>111.98303287380699</c:v>
                </c:pt>
                <c:pt idx="6">
                  <c:v>114.42205726405091</c:v>
                </c:pt>
                <c:pt idx="7">
                  <c:v>119.93637327677624</c:v>
                </c:pt>
                <c:pt idx="8">
                  <c:v>124.39024390243902</c:v>
                </c:pt>
                <c:pt idx="9">
                  <c:v>129.48038176033933</c:v>
                </c:pt>
                <c:pt idx="10">
                  <c:v>133.19194061505831</c:v>
                </c:pt>
              </c:numCache>
            </c:numRef>
          </c:val>
          <c:smooth val="0"/>
          <c:extLst>
            <c:ext xmlns:c16="http://schemas.microsoft.com/office/drawing/2014/chart" uri="{C3380CC4-5D6E-409C-BE32-E72D297353CC}">
              <c16:uniqueId val="{00000003-DFCE-4677-B342-1CE0A0DD487C}"/>
            </c:ext>
          </c:extLst>
        </c:ser>
        <c:dLbls>
          <c:showLegendKey val="0"/>
          <c:showVal val="0"/>
          <c:showCatName val="0"/>
          <c:showSerName val="0"/>
          <c:showPercent val="0"/>
          <c:showBubbleSize val="0"/>
        </c:dLbls>
        <c:smooth val="0"/>
        <c:axId val="367653456"/>
        <c:axId val="367655376"/>
      </c:lineChart>
      <c:catAx>
        <c:axId val="367653456"/>
        <c:scaling>
          <c:orientation val="minMax"/>
        </c:scaling>
        <c:delete val="0"/>
        <c:axPos val="b"/>
        <c:numFmt formatCode="General" sourceLinked="1"/>
        <c:majorTickMark val="none"/>
        <c:minorTickMark val="none"/>
        <c:tickLblPos val="nextTo"/>
        <c:spPr>
          <a:noFill/>
          <a:ln w="9525" cap="flat" cmpd="sng" algn="ctr">
            <a:solidFill>
              <a:schemeClr val="accent3"/>
            </a:solidFill>
            <a:round/>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5376"/>
        <c:crosses val="autoZero"/>
        <c:auto val="1"/>
        <c:lblAlgn val="ctr"/>
        <c:lblOffset val="100"/>
        <c:noMultiLvlLbl val="0"/>
      </c:catAx>
      <c:valAx>
        <c:axId val="367655376"/>
        <c:scaling>
          <c:orientation val="minMax"/>
          <c:min val="80"/>
        </c:scaling>
        <c:delete val="0"/>
        <c:axPos val="l"/>
        <c:majorGridlines>
          <c:spPr>
            <a:ln w="9525" cap="flat" cmpd="sng" algn="ctr">
              <a:solidFill>
                <a:schemeClr val="accent3"/>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3456"/>
        <c:crosses val="autoZero"/>
        <c:crossBetween val="between"/>
        <c:majorUnit val="20"/>
        <c:min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de-DE"/>
        </a:p>
      </c:txPr>
    </c:legend>
    <c:plotVisOnly val="1"/>
    <c:dispBlanksAs val="gap"/>
    <c:showDLblsOverMax val="0"/>
    <c:extLst/>
  </c:chart>
  <c:spPr>
    <a:noFill/>
    <a:ln w="9525" cap="flat" cmpd="sng" algn="ctr">
      <a:noFill/>
      <a:round/>
    </a:ln>
    <a:effectLst/>
  </c:spPr>
  <c:txPr>
    <a:bodyPr/>
    <a:lstStyle/>
    <a:p>
      <a:pPr>
        <a:defRPr sz="1200">
          <a:solidFill>
            <a:schemeClr val="accent3"/>
          </a:solidFill>
        </a:defRPr>
      </a:pPr>
      <a:endParaRPr lang="de-D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9.7087477547619982E-2"/>
          <c:y val="3.103771676987746E-2"/>
          <c:w val="0.85613969422315661"/>
          <c:h val="0.67964367358655742"/>
        </c:manualLayout>
      </c:layout>
      <c:lineChart>
        <c:grouping val="standard"/>
        <c:varyColors val="0"/>
        <c:ser>
          <c:idx val="1"/>
          <c:order val="0"/>
          <c:tx>
            <c:strRef>
              <c:f>'SWC Model'!$C$2</c:f>
              <c:strCache>
                <c:ptCount val="1"/>
                <c:pt idx="0">
                  <c:v>Average claim cost (Cefor)</c:v>
                </c:pt>
              </c:strCache>
            </c:strRef>
          </c:tx>
          <c:spPr>
            <a:ln w="28575" cap="rnd">
              <a:solidFill>
                <a:schemeClr val="accent2"/>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Model'!$C$3:$C$13</c:f>
              <c:numCache>
                <c:formatCode>0</c:formatCode>
                <c:ptCount val="11"/>
                <c:pt idx="0">
                  <c:v>100</c:v>
                </c:pt>
                <c:pt idx="1">
                  <c:v>80.664432982407121</c:v>
                </c:pt>
                <c:pt idx="2">
                  <c:v>93.473804560880012</c:v>
                </c:pt>
                <c:pt idx="3">
                  <c:v>94.380785328176103</c:v>
                </c:pt>
                <c:pt idx="4">
                  <c:v>97.637810617512812</c:v>
                </c:pt>
                <c:pt idx="5">
                  <c:v>96.183371112290345</c:v>
                </c:pt>
                <c:pt idx="6">
                  <c:v>110.16689373276319</c:v>
                </c:pt>
                <c:pt idx="7">
                  <c:v>110.2443287202518</c:v>
                </c:pt>
                <c:pt idx="8">
                  <c:v>123.11145473713341</c:v>
                </c:pt>
                <c:pt idx="9">
                  <c:v>113.58779792062901</c:v>
                </c:pt>
                <c:pt idx="10">
                  <c:v>110.7744028885437</c:v>
                </c:pt>
              </c:numCache>
            </c:numRef>
          </c:val>
          <c:smooth val="0"/>
          <c:extLst>
            <c:ext xmlns:c16="http://schemas.microsoft.com/office/drawing/2014/chart" uri="{C3380CC4-5D6E-409C-BE32-E72D297353CC}">
              <c16:uniqueId val="{00000001-DFCE-4677-B342-1CE0A0DD487C}"/>
            </c:ext>
          </c:extLst>
        </c:ser>
        <c:ser>
          <c:idx val="0"/>
          <c:order val="1"/>
          <c:tx>
            <c:strRef>
              <c:f>'SWC Model'!$H$2</c:f>
              <c:strCache>
                <c:ptCount val="1"/>
                <c:pt idx="0">
                  <c:v>Steel-Wage-Capacity (SWC) Model</c:v>
                </c:pt>
              </c:strCache>
            </c:strRef>
          </c:tx>
          <c:spPr>
            <a:ln w="28575" cap="rnd">
              <a:solidFill>
                <a:schemeClr val="accent1"/>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Model'!$H$3:$H$13</c:f>
              <c:numCache>
                <c:formatCode>_-* #,##0_-;\-* #,##0_-;_-* "-"??_-;_-@_-</c:formatCode>
                <c:ptCount val="11"/>
                <c:pt idx="0">
                  <c:v>93.372111268652731</c:v>
                </c:pt>
                <c:pt idx="1">
                  <c:v>89.715114953208314</c:v>
                </c:pt>
                <c:pt idx="2">
                  <c:v>92.268783312860904</c:v>
                </c:pt>
                <c:pt idx="3">
                  <c:v>96.227705370427969</c:v>
                </c:pt>
                <c:pt idx="4">
                  <c:v>98.298371692036767</c:v>
                </c:pt>
                <c:pt idx="5">
                  <c:v>92.180465544306344</c:v>
                </c:pt>
                <c:pt idx="6">
                  <c:v>107.94141028691321</c:v>
                </c:pt>
                <c:pt idx="7">
                  <c:v>115.31182668201478</c:v>
                </c:pt>
                <c:pt idx="8">
                  <c:v>115.3963288882774</c:v>
                </c:pt>
                <c:pt idx="9">
                  <c:v>114.97094557340307</c:v>
                </c:pt>
                <c:pt idx="10">
                  <c:v>114.5420190284859</c:v>
                </c:pt>
              </c:numCache>
            </c:numRef>
          </c:val>
          <c:smooth val="0"/>
          <c:extLst>
            <c:ext xmlns:c16="http://schemas.microsoft.com/office/drawing/2014/chart" uri="{C3380CC4-5D6E-409C-BE32-E72D297353CC}">
              <c16:uniqueId val="{00000008-9F2F-4C74-81A8-61D4E2DBDBA1}"/>
            </c:ext>
          </c:extLst>
        </c:ser>
        <c:dLbls>
          <c:showLegendKey val="0"/>
          <c:showVal val="0"/>
          <c:showCatName val="0"/>
          <c:showSerName val="0"/>
          <c:showPercent val="0"/>
          <c:showBubbleSize val="0"/>
        </c:dLbls>
        <c:smooth val="0"/>
        <c:axId val="367653456"/>
        <c:axId val="367655376"/>
      </c:lineChart>
      <c:catAx>
        <c:axId val="367653456"/>
        <c:scaling>
          <c:orientation val="minMax"/>
        </c:scaling>
        <c:delete val="0"/>
        <c:axPos val="b"/>
        <c:numFmt formatCode="General" sourceLinked="1"/>
        <c:majorTickMark val="none"/>
        <c:minorTickMark val="none"/>
        <c:tickLblPos val="nextTo"/>
        <c:spPr>
          <a:noFill/>
          <a:ln w="9525" cap="flat" cmpd="sng" algn="ctr">
            <a:solidFill>
              <a:schemeClr val="accent3"/>
            </a:solidFill>
            <a:round/>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5376"/>
        <c:crosses val="autoZero"/>
        <c:auto val="1"/>
        <c:lblAlgn val="ctr"/>
        <c:lblOffset val="100"/>
        <c:noMultiLvlLbl val="0"/>
      </c:catAx>
      <c:valAx>
        <c:axId val="367655376"/>
        <c:scaling>
          <c:orientation val="minMax"/>
          <c:max val="125"/>
          <c:min val="75"/>
        </c:scaling>
        <c:delete val="0"/>
        <c:axPos val="l"/>
        <c:majorGridlines>
          <c:spPr>
            <a:ln w="9525" cap="flat" cmpd="sng" algn="ctr">
              <a:solidFill>
                <a:schemeClr val="accent3"/>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3456"/>
        <c:crosses val="autoZero"/>
        <c:crossBetween val="between"/>
        <c:majorUnit val="10"/>
        <c:min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de-DE"/>
        </a:p>
      </c:txPr>
    </c:legend>
    <c:plotVisOnly val="1"/>
    <c:dispBlanksAs val="gap"/>
    <c:showDLblsOverMax val="0"/>
    <c:extLst/>
  </c:chart>
  <c:spPr>
    <a:noFill/>
    <a:ln w="9525" cap="flat" cmpd="sng" algn="ctr">
      <a:noFill/>
      <a:round/>
    </a:ln>
    <a:effectLst/>
  </c:spPr>
  <c:txPr>
    <a:bodyPr/>
    <a:lstStyle/>
    <a:p>
      <a:pPr>
        <a:defRPr sz="1200">
          <a:solidFill>
            <a:schemeClr val="accent3"/>
          </a:solidFill>
        </a:defRPr>
      </a:pPr>
      <a:endParaRPr lang="de-D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8464411140241161E-2"/>
          <c:y val="3.1037562060404381E-2"/>
          <c:w val="0.84806189851268599"/>
          <c:h val="0.58669958938059574"/>
        </c:manualLayout>
      </c:layout>
      <c:lineChart>
        <c:grouping val="standard"/>
        <c:varyColors val="0"/>
        <c:ser>
          <c:idx val="0"/>
          <c:order val="0"/>
          <c:tx>
            <c:strRef>
              <c:f>'SWC Model'!$D$2</c:f>
              <c:strCache>
                <c:ptCount val="1"/>
                <c:pt idx="0">
                  <c:v>Steel</c:v>
                </c:pt>
              </c:strCache>
            </c:strRef>
          </c:tx>
          <c:spPr>
            <a:ln w="28575" cap="rnd">
              <a:solidFill>
                <a:schemeClr val="accent1"/>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Model'!$D$3:$D$13</c:f>
              <c:numCache>
                <c:formatCode>_-* #,##0_-;\-* #,##0_-;_-* "-"??_-;_-@_-</c:formatCode>
                <c:ptCount val="11"/>
                <c:pt idx="0">
                  <c:v>100</c:v>
                </c:pt>
                <c:pt idx="1">
                  <c:v>88.843890000000002</c:v>
                </c:pt>
                <c:pt idx="2">
                  <c:v>96.525810000000007</c:v>
                </c:pt>
                <c:pt idx="3">
                  <c:v>111.18762</c:v>
                </c:pt>
                <c:pt idx="4">
                  <c:v>110.8321</c:v>
                </c:pt>
                <c:pt idx="5">
                  <c:v>100.99905</c:v>
                </c:pt>
                <c:pt idx="6">
                  <c:v>139.22185999999999</c:v>
                </c:pt>
                <c:pt idx="7">
                  <c:v>174.39139</c:v>
                </c:pt>
                <c:pt idx="8">
                  <c:v>158.72085000000001</c:v>
                </c:pt>
                <c:pt idx="9">
                  <c:v>148.51595</c:v>
                </c:pt>
                <c:pt idx="10">
                  <c:v>144.91130000000001</c:v>
                </c:pt>
              </c:numCache>
            </c:numRef>
          </c:val>
          <c:smooth val="0"/>
          <c:extLst>
            <c:ext xmlns:c16="http://schemas.microsoft.com/office/drawing/2014/chart" uri="{C3380CC4-5D6E-409C-BE32-E72D297353CC}">
              <c16:uniqueId val="{00000000-DFCE-4677-B342-1CE0A0DD487C}"/>
            </c:ext>
          </c:extLst>
        </c:ser>
        <c:ser>
          <c:idx val="1"/>
          <c:order val="1"/>
          <c:tx>
            <c:strRef>
              <c:f>'SWC Model'!$E$2</c:f>
              <c:strCache>
                <c:ptCount val="1"/>
                <c:pt idx="0">
                  <c:v>Wages</c:v>
                </c:pt>
              </c:strCache>
            </c:strRef>
          </c:tx>
          <c:spPr>
            <a:ln w="28575" cap="rnd">
              <a:solidFill>
                <a:schemeClr val="accent2"/>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Model'!$E$3:$E$13</c:f>
              <c:numCache>
                <c:formatCode>_-* #,##0_-;\-* #,##0_-;_-* "-"??_-;_-@_-</c:formatCode>
                <c:ptCount val="11"/>
                <c:pt idx="0">
                  <c:v>100.00000000000001</c:v>
                </c:pt>
                <c:pt idx="1">
                  <c:v>103.50439441891861</c:v>
                </c:pt>
                <c:pt idx="2">
                  <c:v>109.27410877354512</c:v>
                </c:pt>
                <c:pt idx="3">
                  <c:v>115.50943045964075</c:v>
                </c:pt>
                <c:pt idx="4">
                  <c:v>118.14916658122563</c:v>
                </c:pt>
                <c:pt idx="5">
                  <c:v>127.3861719577658</c:v>
                </c:pt>
                <c:pt idx="6">
                  <c:v>142.74978811627395</c:v>
                </c:pt>
                <c:pt idx="7">
                  <c:v>138.91202038094787</c:v>
                </c:pt>
                <c:pt idx="8">
                  <c:v>137.09015583739782</c:v>
                </c:pt>
                <c:pt idx="9">
                  <c:v>142.43610878259355</c:v>
                </c:pt>
                <c:pt idx="10">
                  <c:v>146.146279011308</c:v>
                </c:pt>
              </c:numCache>
            </c:numRef>
          </c:val>
          <c:smooth val="0"/>
          <c:extLst>
            <c:ext xmlns:c16="http://schemas.microsoft.com/office/drawing/2014/chart" uri="{C3380CC4-5D6E-409C-BE32-E72D297353CC}">
              <c16:uniqueId val="{00000001-DFCE-4677-B342-1CE0A0DD487C}"/>
            </c:ext>
          </c:extLst>
        </c:ser>
        <c:ser>
          <c:idx val="2"/>
          <c:order val="2"/>
          <c:tx>
            <c:strRef>
              <c:f>'SWC Model'!$F$2</c:f>
              <c:strCache>
                <c:ptCount val="1"/>
                <c:pt idx="0">
                  <c:v>Shipyard capacity</c:v>
                </c:pt>
              </c:strCache>
            </c:strRef>
          </c:tx>
          <c:spPr>
            <a:ln w="28575" cap="rnd">
              <a:solidFill>
                <a:schemeClr val="accent3"/>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Model'!$F$3:$F$13</c:f>
              <c:numCache>
                <c:formatCode>_-* #,##0_-;\-* #,##0_-;_-* "-"??_-;_-@_-</c:formatCode>
                <c:ptCount val="11"/>
                <c:pt idx="0">
                  <c:v>100</c:v>
                </c:pt>
                <c:pt idx="1">
                  <c:v>96.078431372549019</c:v>
                </c:pt>
                <c:pt idx="2">
                  <c:v>98.039215686274503</c:v>
                </c:pt>
                <c:pt idx="3">
                  <c:v>98.039215686274503</c:v>
                </c:pt>
                <c:pt idx="4">
                  <c:v>107.84313725490196</c:v>
                </c:pt>
                <c:pt idx="5">
                  <c:v>90.196078431372555</c:v>
                </c:pt>
                <c:pt idx="6">
                  <c:v>115.68627450980394</c:v>
                </c:pt>
                <c:pt idx="7">
                  <c:v>107.84313725490196</c:v>
                </c:pt>
                <c:pt idx="8">
                  <c:v>127.45098039215685</c:v>
                </c:pt>
                <c:pt idx="9">
                  <c:v>137.25490196078431</c:v>
                </c:pt>
                <c:pt idx="10">
                  <c:v>139.21568627450981</c:v>
                </c:pt>
              </c:numCache>
            </c:numRef>
          </c:val>
          <c:smooth val="0"/>
          <c:extLst>
            <c:ext xmlns:c16="http://schemas.microsoft.com/office/drawing/2014/chart" uri="{C3380CC4-5D6E-409C-BE32-E72D297353CC}">
              <c16:uniqueId val="{00000002-DFCE-4677-B342-1CE0A0DD487C}"/>
            </c:ext>
          </c:extLst>
        </c:ser>
        <c:ser>
          <c:idx val="3"/>
          <c:order val="3"/>
          <c:tx>
            <c:strRef>
              <c:f>'SWC Model'!$C$2</c:f>
              <c:strCache>
                <c:ptCount val="1"/>
                <c:pt idx="0">
                  <c:v>Average claim cost (Cefor)</c:v>
                </c:pt>
              </c:strCache>
            </c:strRef>
          </c:tx>
          <c:spPr>
            <a:ln w="28575" cap="rnd">
              <a:solidFill>
                <a:schemeClr val="accent4"/>
              </a:solidFill>
              <a:round/>
            </a:ln>
            <a:effectLst/>
          </c:spPr>
          <c:marker>
            <c:symbol val="none"/>
          </c:marker>
          <c:cat>
            <c:numRef>
              <c:f>'SWC Model'!$B$3:$B$13</c:f>
              <c:numCache>
                <c:formatCode>General</c:formatCode>
                <c:ptCount val="11"/>
                <c:pt idx="0">
                  <c:v>2015</c:v>
                </c:pt>
                <c:pt idx="1">
                  <c:v>2016</c:v>
                </c:pt>
                <c:pt idx="2">
                  <c:v>2017</c:v>
                </c:pt>
                <c:pt idx="3">
                  <c:v>2018</c:v>
                </c:pt>
                <c:pt idx="4">
                  <c:v>2019</c:v>
                </c:pt>
                <c:pt idx="5">
                  <c:v>2020</c:v>
                </c:pt>
                <c:pt idx="6">
                  <c:v>2021</c:v>
                </c:pt>
                <c:pt idx="7">
                  <c:v>2022</c:v>
                </c:pt>
                <c:pt idx="8">
                  <c:v>2023</c:v>
                </c:pt>
                <c:pt idx="9">
                  <c:v>2024</c:v>
                </c:pt>
                <c:pt idx="10">
                  <c:v>2025</c:v>
                </c:pt>
              </c:numCache>
            </c:numRef>
          </c:cat>
          <c:val>
            <c:numRef>
              <c:f>'SWC Model'!$C$3:$C$13</c:f>
              <c:numCache>
                <c:formatCode>0</c:formatCode>
                <c:ptCount val="11"/>
                <c:pt idx="0">
                  <c:v>100</c:v>
                </c:pt>
                <c:pt idx="1">
                  <c:v>80.664432982407121</c:v>
                </c:pt>
                <c:pt idx="2">
                  <c:v>93.473804560880012</c:v>
                </c:pt>
                <c:pt idx="3">
                  <c:v>94.380785328176103</c:v>
                </c:pt>
                <c:pt idx="4">
                  <c:v>97.637810617512812</c:v>
                </c:pt>
                <c:pt idx="5">
                  <c:v>96.183371112290345</c:v>
                </c:pt>
                <c:pt idx="6">
                  <c:v>110.16689373276319</c:v>
                </c:pt>
                <c:pt idx="7">
                  <c:v>110.2443287202518</c:v>
                </c:pt>
                <c:pt idx="8">
                  <c:v>123.11145473713341</c:v>
                </c:pt>
                <c:pt idx="9">
                  <c:v>113.58779792062901</c:v>
                </c:pt>
                <c:pt idx="10">
                  <c:v>110.7744028885437</c:v>
                </c:pt>
              </c:numCache>
            </c:numRef>
          </c:val>
          <c:smooth val="0"/>
          <c:extLst>
            <c:ext xmlns:c16="http://schemas.microsoft.com/office/drawing/2014/chart" uri="{C3380CC4-5D6E-409C-BE32-E72D297353CC}">
              <c16:uniqueId val="{00000006-3668-4116-BCA1-A6987F575451}"/>
            </c:ext>
          </c:extLst>
        </c:ser>
        <c:dLbls>
          <c:showLegendKey val="0"/>
          <c:showVal val="0"/>
          <c:showCatName val="0"/>
          <c:showSerName val="0"/>
          <c:showPercent val="0"/>
          <c:showBubbleSize val="0"/>
        </c:dLbls>
        <c:smooth val="0"/>
        <c:axId val="367653456"/>
        <c:axId val="367655376"/>
      </c:lineChart>
      <c:catAx>
        <c:axId val="367653456"/>
        <c:scaling>
          <c:orientation val="minMax"/>
        </c:scaling>
        <c:delete val="0"/>
        <c:axPos val="b"/>
        <c:numFmt formatCode="General" sourceLinked="1"/>
        <c:majorTickMark val="none"/>
        <c:minorTickMark val="none"/>
        <c:tickLblPos val="nextTo"/>
        <c:spPr>
          <a:noFill/>
          <a:ln w="9525" cap="flat" cmpd="sng" algn="ctr">
            <a:solidFill>
              <a:schemeClr val="accent3"/>
            </a:solidFill>
            <a:round/>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5376"/>
        <c:crosses val="autoZero"/>
        <c:auto val="1"/>
        <c:lblAlgn val="ctr"/>
        <c:lblOffset val="100"/>
        <c:noMultiLvlLbl val="0"/>
      </c:catAx>
      <c:valAx>
        <c:axId val="367655376"/>
        <c:scaling>
          <c:orientation val="minMax"/>
          <c:min val="50"/>
        </c:scaling>
        <c:delete val="0"/>
        <c:axPos val="l"/>
        <c:majorGridlines>
          <c:spPr>
            <a:ln w="9525" cap="flat" cmpd="sng" algn="ctr">
              <a:solidFill>
                <a:schemeClr val="accent3"/>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accent3"/>
                </a:solidFill>
                <a:latin typeface="+mn-lt"/>
                <a:ea typeface="+mn-ea"/>
                <a:cs typeface="+mn-cs"/>
              </a:defRPr>
            </a:pPr>
            <a:endParaRPr lang="de-DE"/>
          </a:p>
        </c:txPr>
        <c:crossAx val="367653456"/>
        <c:crosses val="autoZero"/>
        <c:crossBetween val="between"/>
        <c:majorUnit val="25"/>
        <c:min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de-DE"/>
        </a:p>
      </c:txPr>
    </c:legend>
    <c:plotVisOnly val="1"/>
    <c:dispBlanksAs val="gap"/>
    <c:showDLblsOverMax val="0"/>
    <c:extLst/>
  </c:chart>
  <c:spPr>
    <a:noFill/>
    <a:ln w="9525" cap="flat" cmpd="sng" algn="ctr">
      <a:noFill/>
      <a:round/>
    </a:ln>
    <a:effectLst/>
  </c:spPr>
  <c:txPr>
    <a:bodyPr/>
    <a:lstStyle/>
    <a:p>
      <a:pPr>
        <a:defRPr sz="1200">
          <a:solidFill>
            <a:schemeClr val="accent3"/>
          </a:solidFill>
        </a:defRPr>
      </a:pPr>
      <a:endParaRPr lang="de-D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33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1197"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330" kern="1200"/>
  </cs:chartArea>
  <cs:dataLabel>
    <cs:lnRef idx="0"/>
    <cs:fillRef idx="0"/>
    <cs:effectRef idx="0"/>
    <cs:fontRef idx="minor">
      <a:schemeClr val="tx1">
        <a:lumMod val="75000"/>
        <a:lumOff val="25000"/>
      </a:schemeClr>
    </cs:fontRef>
    <cs:defRPr sz="1197"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197"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1197"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1197"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1197"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62"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1197"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1197"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33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1197"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330" kern="1200"/>
  </cs:chartArea>
  <cs:dataLabel>
    <cs:lnRef idx="0"/>
    <cs:fillRef idx="0"/>
    <cs:effectRef idx="0"/>
    <cs:fontRef idx="minor">
      <a:schemeClr val="tx1">
        <a:lumMod val="75000"/>
        <a:lumOff val="25000"/>
      </a:schemeClr>
    </cs:fontRef>
    <cs:defRPr sz="1197"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197"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1197"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1197"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1197"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62"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1197"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1197"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33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1197"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330" kern="1200"/>
  </cs:chartArea>
  <cs:dataLabel>
    <cs:lnRef idx="0"/>
    <cs:fillRef idx="0"/>
    <cs:effectRef idx="0"/>
    <cs:fontRef idx="minor">
      <a:schemeClr val="tx1">
        <a:lumMod val="75000"/>
        <a:lumOff val="25000"/>
      </a:schemeClr>
    </cs:fontRef>
    <cs:defRPr sz="1197"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197"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1197"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1197"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1197"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62"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1197"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1197"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33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1197"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330" kern="1200"/>
  </cs:chartArea>
  <cs:dataLabel>
    <cs:lnRef idx="0"/>
    <cs:fillRef idx="0"/>
    <cs:effectRef idx="0"/>
    <cs:fontRef idx="minor">
      <a:schemeClr val="tx1">
        <a:lumMod val="75000"/>
        <a:lumOff val="25000"/>
      </a:schemeClr>
    </cs:fontRef>
    <cs:defRPr sz="1197"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197"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1197"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1197"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1197"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62"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1197"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1197"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33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1197"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330" kern="1200"/>
  </cs:chartArea>
  <cs:dataLabel>
    <cs:lnRef idx="0"/>
    <cs:fillRef idx="0"/>
    <cs:effectRef idx="0"/>
    <cs:fontRef idx="minor">
      <a:schemeClr val="tx1">
        <a:lumMod val="75000"/>
        <a:lumOff val="25000"/>
      </a:schemeClr>
    </cs:fontRef>
    <cs:defRPr sz="1197"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197"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1197"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1197"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1197"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62"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1197"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1197"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10</xdr:col>
      <xdr:colOff>209550</xdr:colOff>
      <xdr:row>4</xdr:row>
      <xdr:rowOff>109537</xdr:rowOff>
    </xdr:from>
    <xdr:to>
      <xdr:col>19</xdr:col>
      <xdr:colOff>57150</xdr:colOff>
      <xdr:row>18</xdr:row>
      <xdr:rowOff>185737</xdr:rowOff>
    </xdr:to>
    <xdr:graphicFrame macro="">
      <xdr:nvGraphicFramePr>
        <xdr:cNvPr id="3" name="Chart 2">
          <a:extLst>
            <a:ext uri="{FF2B5EF4-FFF2-40B4-BE49-F238E27FC236}">
              <a16:creationId xmlns:a16="http://schemas.microsoft.com/office/drawing/2014/main" id="{F2D901EA-74F9-418B-EFF8-0A009F6C564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228600</xdr:colOff>
      <xdr:row>5</xdr:row>
      <xdr:rowOff>0</xdr:rowOff>
    </xdr:from>
    <xdr:to>
      <xdr:col>29</xdr:col>
      <xdr:colOff>1018</xdr:colOff>
      <xdr:row>28</xdr:row>
      <xdr:rowOff>142082</xdr:rowOff>
    </xdr:to>
    <xdr:pic>
      <xdr:nvPicPr>
        <xdr:cNvPr id="2" name="Picture 1">
          <a:extLst>
            <a:ext uri="{FF2B5EF4-FFF2-40B4-BE49-F238E27FC236}">
              <a16:creationId xmlns:a16="http://schemas.microsoft.com/office/drawing/2014/main" id="{BE26A3DD-B1EE-2D92-230C-47712DFD9BFC}"/>
            </a:ext>
          </a:extLst>
        </xdr:cNvPr>
        <xdr:cNvPicPr>
          <a:picLocks noChangeAspect="1"/>
        </xdr:cNvPicPr>
      </xdr:nvPicPr>
      <xdr:blipFill>
        <a:blip xmlns:r="http://schemas.openxmlformats.org/officeDocument/2006/relationships" r:embed="rId1"/>
        <a:stretch>
          <a:fillRect/>
        </a:stretch>
      </xdr:blipFill>
      <xdr:spPr>
        <a:xfrm>
          <a:off x="8315325" y="381000"/>
          <a:ext cx="8306818" cy="4523582"/>
        </a:xfrm>
        <a:prstGeom prst="rect">
          <a:avLst/>
        </a:prstGeom>
      </xdr:spPr>
    </xdr:pic>
    <xdr:clientData/>
  </xdr:twoCellAnchor>
  <xdr:twoCellAnchor editAs="oneCell">
    <xdr:from>
      <xdr:col>10</xdr:col>
      <xdr:colOff>190500</xdr:colOff>
      <xdr:row>31</xdr:row>
      <xdr:rowOff>9525</xdr:rowOff>
    </xdr:from>
    <xdr:to>
      <xdr:col>29</xdr:col>
      <xdr:colOff>579528</xdr:colOff>
      <xdr:row>75</xdr:row>
      <xdr:rowOff>132287</xdr:rowOff>
    </xdr:to>
    <xdr:pic>
      <xdr:nvPicPr>
        <xdr:cNvPr id="3" name="Picture 2">
          <a:extLst>
            <a:ext uri="{FF2B5EF4-FFF2-40B4-BE49-F238E27FC236}">
              <a16:creationId xmlns:a16="http://schemas.microsoft.com/office/drawing/2014/main" id="{CA682439-0EA8-9253-621B-40CE93D405D0}"/>
            </a:ext>
          </a:extLst>
        </xdr:cNvPr>
        <xdr:cNvPicPr>
          <a:picLocks noChangeAspect="1"/>
        </xdr:cNvPicPr>
      </xdr:nvPicPr>
      <xdr:blipFill>
        <a:blip xmlns:r="http://schemas.openxmlformats.org/officeDocument/2006/relationships" r:embed="rId2"/>
        <a:stretch>
          <a:fillRect/>
        </a:stretch>
      </xdr:blipFill>
      <xdr:spPr>
        <a:xfrm>
          <a:off x="5229225" y="5724525"/>
          <a:ext cx="11971428" cy="8504762"/>
        </a:xfrm>
        <a:prstGeom prst="rect">
          <a:avLst/>
        </a:prstGeom>
      </xdr:spPr>
    </xdr:pic>
    <xdr:clientData/>
  </xdr:twoCellAnchor>
  <xdr:twoCellAnchor>
    <xdr:from>
      <xdr:col>6</xdr:col>
      <xdr:colOff>180975</xdr:colOff>
      <xdr:row>9</xdr:row>
      <xdr:rowOff>95250</xdr:rowOff>
    </xdr:from>
    <xdr:to>
      <xdr:col>13</xdr:col>
      <xdr:colOff>295276</xdr:colOff>
      <xdr:row>23</xdr:row>
      <xdr:rowOff>171450</xdr:rowOff>
    </xdr:to>
    <xdr:graphicFrame macro="">
      <xdr:nvGraphicFramePr>
        <xdr:cNvPr id="5" name="Chart 4">
          <a:extLst>
            <a:ext uri="{FF2B5EF4-FFF2-40B4-BE49-F238E27FC236}">
              <a16:creationId xmlns:a16="http://schemas.microsoft.com/office/drawing/2014/main" id="{DCC46D65-7F04-15AB-38BE-CECEBF9D9F8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161925</xdr:colOff>
      <xdr:row>19</xdr:row>
      <xdr:rowOff>85725</xdr:rowOff>
    </xdr:from>
    <xdr:to>
      <xdr:col>27</xdr:col>
      <xdr:colOff>4551</xdr:colOff>
      <xdr:row>51</xdr:row>
      <xdr:rowOff>151252</xdr:rowOff>
    </xdr:to>
    <xdr:pic>
      <xdr:nvPicPr>
        <xdr:cNvPr id="2" name="Picture 1">
          <a:extLst>
            <a:ext uri="{FF2B5EF4-FFF2-40B4-BE49-F238E27FC236}">
              <a16:creationId xmlns:a16="http://schemas.microsoft.com/office/drawing/2014/main" id="{AEEB94DC-1922-45DE-8807-BEE4DB36B18E}"/>
            </a:ext>
          </a:extLst>
        </xdr:cNvPr>
        <xdr:cNvPicPr>
          <a:picLocks noChangeAspect="1"/>
        </xdr:cNvPicPr>
      </xdr:nvPicPr>
      <xdr:blipFill>
        <a:blip xmlns:r="http://schemas.openxmlformats.org/officeDocument/2006/relationships" r:embed="rId1"/>
        <a:stretch>
          <a:fillRect/>
        </a:stretch>
      </xdr:blipFill>
      <xdr:spPr>
        <a:xfrm>
          <a:off x="7477125" y="3705225"/>
          <a:ext cx="8986626" cy="616152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26</xdr:col>
      <xdr:colOff>600075</xdr:colOff>
      <xdr:row>3</xdr:row>
      <xdr:rowOff>4762</xdr:rowOff>
    </xdr:from>
    <xdr:to>
      <xdr:col>34</xdr:col>
      <xdr:colOff>295275</xdr:colOff>
      <xdr:row>17</xdr:row>
      <xdr:rowOff>80962</xdr:rowOff>
    </xdr:to>
    <xdr:graphicFrame macro="">
      <xdr:nvGraphicFramePr>
        <xdr:cNvPr id="2" name="Chart 1">
          <a:extLst>
            <a:ext uri="{FF2B5EF4-FFF2-40B4-BE49-F238E27FC236}">
              <a16:creationId xmlns:a16="http://schemas.microsoft.com/office/drawing/2014/main" id="{1806B37A-CC66-B281-39CE-4BD0C1155C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519112</xdr:colOff>
      <xdr:row>4</xdr:row>
      <xdr:rowOff>23812</xdr:rowOff>
    </xdr:from>
    <xdr:to>
      <xdr:col>26</xdr:col>
      <xdr:colOff>581025</xdr:colOff>
      <xdr:row>18</xdr:row>
      <xdr:rowOff>100012</xdr:rowOff>
    </xdr:to>
    <xdr:graphicFrame macro="">
      <xdr:nvGraphicFramePr>
        <xdr:cNvPr id="3" name="Chart 2">
          <a:extLst>
            <a:ext uri="{FF2B5EF4-FFF2-40B4-BE49-F238E27FC236}">
              <a16:creationId xmlns:a16="http://schemas.microsoft.com/office/drawing/2014/main" id="{41260F0F-F795-5940-48A6-992A622B46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11</xdr:col>
      <xdr:colOff>528636</xdr:colOff>
      <xdr:row>1</xdr:row>
      <xdr:rowOff>33336</xdr:rowOff>
    </xdr:from>
    <xdr:to>
      <xdr:col>20</xdr:col>
      <xdr:colOff>342899</xdr:colOff>
      <xdr:row>15</xdr:row>
      <xdr:rowOff>66675</xdr:rowOff>
    </xdr:to>
    <xdr:graphicFrame macro="">
      <xdr:nvGraphicFramePr>
        <xdr:cNvPr id="2" name="Chart 1">
          <a:extLst>
            <a:ext uri="{FF2B5EF4-FFF2-40B4-BE49-F238E27FC236}">
              <a16:creationId xmlns:a16="http://schemas.microsoft.com/office/drawing/2014/main" id="{D493BAD0-5F28-8C6C-F677-B4FA1EC9144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300036</xdr:colOff>
      <xdr:row>15</xdr:row>
      <xdr:rowOff>57150</xdr:rowOff>
    </xdr:from>
    <xdr:to>
      <xdr:col>18</xdr:col>
      <xdr:colOff>171449</xdr:colOff>
      <xdr:row>31</xdr:row>
      <xdr:rowOff>161925</xdr:rowOff>
    </xdr:to>
    <xdr:graphicFrame macro="">
      <xdr:nvGraphicFramePr>
        <xdr:cNvPr id="4" name="Chart 3">
          <a:extLst>
            <a:ext uri="{FF2B5EF4-FFF2-40B4-BE49-F238E27FC236}">
              <a16:creationId xmlns:a16="http://schemas.microsoft.com/office/drawing/2014/main" id="{305C54F2-C134-E06F-23E6-FF2FE0050D9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IUMI - Veith Huesmann" id="{4E6FB1A5-9B43-4C1C-A1FE-870DC5412EFB}" userId="S::Veith.Huesmann@iumi.com::f765b046-fb70-4525-acea-f3004f020301"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Benutzerdefiniert 11">
    <a:dk1>
      <a:srgbClr val="0000A0"/>
    </a:dk1>
    <a:lt1>
      <a:sysClr val="window" lastClr="FFFFFF"/>
    </a:lt1>
    <a:dk2>
      <a:srgbClr val="DDDDDD"/>
    </a:dk2>
    <a:lt2>
      <a:srgbClr val="F0F0F0"/>
    </a:lt2>
    <a:accent1>
      <a:srgbClr val="0000A0"/>
    </a:accent1>
    <a:accent2>
      <a:srgbClr val="E61000"/>
    </a:accent2>
    <a:accent3>
      <a:srgbClr val="344C81"/>
    </a:accent3>
    <a:accent4>
      <a:srgbClr val="00BEAF"/>
    </a:accent4>
    <a:accent5>
      <a:srgbClr val="7D80CC"/>
    </a:accent5>
    <a:accent6>
      <a:srgbClr val="3BACE8"/>
    </a:accent6>
    <a:hlink>
      <a:srgbClr val="0000A0"/>
    </a:hlink>
    <a:folHlink>
      <a:srgbClr val="0000A0"/>
    </a:folHlink>
  </a:clrScheme>
  <a:fontScheme name="Arial">
    <a:majorFont>
      <a:latin typeface="Arial"/>
      <a:ea typeface=""/>
      <a:cs typeface=""/>
    </a:majorFont>
    <a:minorFont>
      <a:latin typeface="Arial"/>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Benutzerdefiniert 1">
    <a:dk1>
      <a:srgbClr val="0000A0"/>
    </a:dk1>
    <a:lt1>
      <a:sysClr val="window" lastClr="FFFFFF"/>
    </a:lt1>
    <a:dk2>
      <a:srgbClr val="DDDDDD"/>
    </a:dk2>
    <a:lt2>
      <a:srgbClr val="F0F0F0"/>
    </a:lt2>
    <a:accent1>
      <a:srgbClr val="0000A0"/>
    </a:accent1>
    <a:accent2>
      <a:srgbClr val="4D4DBD"/>
    </a:accent2>
    <a:accent3>
      <a:srgbClr val="8C8CD4"/>
    </a:accent3>
    <a:accent4>
      <a:srgbClr val="CCCDEB"/>
    </a:accent4>
    <a:accent5>
      <a:srgbClr val="AAAAAA"/>
    </a:accent5>
    <a:accent6>
      <a:srgbClr val="BBBBBB"/>
    </a:accent6>
    <a:hlink>
      <a:srgbClr val="0000A0"/>
    </a:hlink>
    <a:folHlink>
      <a:srgbClr val="0000A0"/>
    </a:folHlink>
  </a:clrScheme>
  <a:fontScheme name="Arial">
    <a:majorFont>
      <a:latin typeface="Arial"/>
      <a:ea typeface=""/>
      <a:cs typeface=""/>
    </a:majorFont>
    <a:minorFont>
      <a:latin typeface="Arial"/>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xml><?xml version="1.0" encoding="utf-8"?>
<a:themeOverride xmlns:a="http://schemas.openxmlformats.org/drawingml/2006/main">
  <a:clrScheme name="Benutzerdefiniert 11">
    <a:dk1>
      <a:srgbClr val="0000A0"/>
    </a:dk1>
    <a:lt1>
      <a:sysClr val="window" lastClr="FFFFFF"/>
    </a:lt1>
    <a:dk2>
      <a:srgbClr val="DDDDDD"/>
    </a:dk2>
    <a:lt2>
      <a:srgbClr val="F0F0F0"/>
    </a:lt2>
    <a:accent1>
      <a:srgbClr val="0000A0"/>
    </a:accent1>
    <a:accent2>
      <a:srgbClr val="E61000"/>
    </a:accent2>
    <a:accent3>
      <a:srgbClr val="344C81"/>
    </a:accent3>
    <a:accent4>
      <a:srgbClr val="00BEAF"/>
    </a:accent4>
    <a:accent5>
      <a:srgbClr val="7D80CC"/>
    </a:accent5>
    <a:accent6>
      <a:srgbClr val="3BACE8"/>
    </a:accent6>
    <a:hlink>
      <a:srgbClr val="0000A0"/>
    </a:hlink>
    <a:folHlink>
      <a:srgbClr val="0000A0"/>
    </a:folHlink>
  </a:clrScheme>
  <a:fontScheme name="Arial">
    <a:majorFont>
      <a:latin typeface="Arial"/>
      <a:ea typeface=""/>
      <a:cs typeface=""/>
    </a:majorFont>
    <a:minorFont>
      <a:latin typeface="Arial"/>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4.xml><?xml version="1.0" encoding="utf-8"?>
<a:themeOverride xmlns:a="http://schemas.openxmlformats.org/drawingml/2006/main">
  <a:clrScheme name="Benutzerdefiniert 11">
    <a:dk1>
      <a:srgbClr val="0000A0"/>
    </a:dk1>
    <a:lt1>
      <a:sysClr val="window" lastClr="FFFFFF"/>
    </a:lt1>
    <a:dk2>
      <a:srgbClr val="DDDDDD"/>
    </a:dk2>
    <a:lt2>
      <a:srgbClr val="F0F0F0"/>
    </a:lt2>
    <a:accent1>
      <a:srgbClr val="0000A0"/>
    </a:accent1>
    <a:accent2>
      <a:srgbClr val="E61000"/>
    </a:accent2>
    <a:accent3>
      <a:srgbClr val="344C81"/>
    </a:accent3>
    <a:accent4>
      <a:srgbClr val="00BEAF"/>
    </a:accent4>
    <a:accent5>
      <a:srgbClr val="7D80CC"/>
    </a:accent5>
    <a:accent6>
      <a:srgbClr val="3BACE8"/>
    </a:accent6>
    <a:hlink>
      <a:srgbClr val="0000A0"/>
    </a:hlink>
    <a:folHlink>
      <a:srgbClr val="0000A0"/>
    </a:folHlink>
  </a:clrScheme>
  <a:fontScheme name="Arial">
    <a:majorFont>
      <a:latin typeface="Arial"/>
      <a:ea typeface=""/>
      <a:cs typeface=""/>
    </a:majorFont>
    <a:minorFont>
      <a:latin typeface="Arial"/>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5.xml><?xml version="1.0" encoding="utf-8"?>
<a:themeOverride xmlns:a="http://schemas.openxmlformats.org/drawingml/2006/main">
  <a:clrScheme name="Benutzerdefiniert 11">
    <a:dk1>
      <a:srgbClr val="0000A0"/>
    </a:dk1>
    <a:lt1>
      <a:sysClr val="window" lastClr="FFFFFF"/>
    </a:lt1>
    <a:dk2>
      <a:srgbClr val="DDDDDD"/>
    </a:dk2>
    <a:lt2>
      <a:srgbClr val="F0F0F0"/>
    </a:lt2>
    <a:accent1>
      <a:srgbClr val="0000A0"/>
    </a:accent1>
    <a:accent2>
      <a:srgbClr val="E61000"/>
    </a:accent2>
    <a:accent3>
      <a:srgbClr val="344C81"/>
    </a:accent3>
    <a:accent4>
      <a:srgbClr val="00BEAF"/>
    </a:accent4>
    <a:accent5>
      <a:srgbClr val="7D80CC"/>
    </a:accent5>
    <a:accent6>
      <a:srgbClr val="3BACE8"/>
    </a:accent6>
    <a:hlink>
      <a:srgbClr val="0000A0"/>
    </a:hlink>
    <a:folHlink>
      <a:srgbClr val="0000A0"/>
    </a:folHlink>
  </a:clrScheme>
  <a:fontScheme name="Arial">
    <a:majorFont>
      <a:latin typeface="Arial"/>
      <a:ea typeface=""/>
      <a:cs typeface=""/>
    </a:majorFont>
    <a:minorFont>
      <a:latin typeface="Arial"/>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readedComments/threadedComment1.xml><?xml version="1.0" encoding="utf-8"?>
<ThreadedComments xmlns="http://schemas.microsoft.com/office/spreadsheetml/2018/threadedcomments" xmlns:x="http://schemas.openxmlformats.org/spreadsheetml/2006/main">
  <threadedComment ref="A4" dT="2026-04-24T07:34:43.54" personId="{4E6FB1A5-9B43-4C1C-A1FE-870DC5412EFB}" id="{6C9D7B3B-A730-41DD-AD48-860288715EB6}">
    <text>Years 2010-2013 not avaialble and replaced with data from https://www.construction-physics.com/p/how-china-became-the-worlds-biggest</text>
    <extLst>
      <x:ext xmlns:xltc2="http://schemas.microsoft.com/office/spreadsheetml/2020/threadedcomments2" uri="{F7C98A9C-CBB3-438F-8F68-D28B6AF4A901}">
        <xltc2:checksum>4191730973</xltc2:checksum>
        <xltc2:hyperlink startIndex="58" length="74" url="https://www.construction-physics.com/p/how-china-became-the-worlds-biggest"/>
      </x:ext>
    </extLst>
  </threadedComment>
  <threadedComment ref="A19" dT="2026-04-24T07:35:17.83" personId="{4E6FB1A5-9B43-4C1C-A1FE-870DC5412EFB}" id="{94B1CBF9-E1CA-4A2A-B101-C1A9DBD84EC4}">
    <text>2025 not yet available are extrapolated by YoY percentage change (basis: Clarkson's figures in mn CGT (as of 2026-03))</text>
  </threadedComment>
</ThreadedComments>
</file>

<file path=xl/threadedComments/threadedComment2.xml><?xml version="1.0" encoding="utf-8"?>
<ThreadedComments xmlns="http://schemas.microsoft.com/office/spreadsheetml/2018/threadedcomments" xmlns:x="http://schemas.openxmlformats.org/spreadsheetml/2006/main">
  <threadedComment ref="B15" dT="2025-02-10T15:24:46.91" personId="{4E6FB1A5-9B43-4C1C-A1FE-870DC5412EFB}" id="{78B1AC49-99E8-4540-B07D-B7A062311BFA}">
    <text>Correlations above 0.8 or 0.9 indicate potential serious multicollinearity</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fred.stlouisfed.org/seriesBeta/WPU101704"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iumi0.sharepoint.com/sites/iumi/Freigegebene%20Dokumente/01%20-%20Committees%20and%20Member%20lists/01-Committees/02%20Facts%20&amp;%20Figures%20Committee/Xchangerates.xlsx" TargetMode="External"/><Relationship Id="rId1" Type="http://schemas.openxmlformats.org/officeDocument/2006/relationships/hyperlink" Target="https://data.stats.gov.cn/english/easyquery.htm?cn=C01&amp;f=6696"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e-stat.go.jp/stat-search/files?stat_infid=000032189720"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data.ecb.europa.eu/data/datasets/LCI/LCI.Q.I9.W.LCI_WAG.BTS" TargetMode="External"/><Relationship Id="rId1" Type="http://schemas.openxmlformats.org/officeDocument/2006/relationships/hyperlink" Target="https://data.ecb.europa.eu/"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kosis.kr/statHtml/statHtml.do?orgId=365&amp;tblId=TX_36504_A001_1&amp;conn_path=I2&amp;language=en" TargetMode="Externa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skibskredit.dk/wp-content/uploads/2025/11/Shipping-Market-Review-November-2025-Updated-version-2.pdf"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5.xml"/><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1" Type="http://schemas.openxmlformats.org/officeDocument/2006/relationships/hyperlink" Target="https://cefor.no/globalassets/documents/statistics/nomis/2025/2025-cefor-ocean-hull-key-figures.pdf"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www.federalreserve.gov/releases/g5a/" TargetMode="External"/><Relationship Id="rId1" Type="http://schemas.openxmlformats.org/officeDocument/2006/relationships/hyperlink" Target="https://www.federalreserve.gov/releases/g5/current/default.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39997558519241921"/>
  </sheetPr>
  <dimension ref="A1:H32"/>
  <sheetViews>
    <sheetView workbookViewId="0">
      <selection activeCell="N3" sqref="N3"/>
    </sheetView>
  </sheetViews>
  <sheetFormatPr defaultRowHeight="14.4"/>
  <cols>
    <col min="1" max="1" width="20.88671875" customWidth="1"/>
    <col min="2" max="2" width="24.88671875" bestFit="1" customWidth="1"/>
    <col min="4" max="4" width="16.6640625" bestFit="1" customWidth="1"/>
    <col min="5" max="5" width="24.88671875" bestFit="1" customWidth="1"/>
    <col min="7" max="7" width="16.6640625" bestFit="1" customWidth="1"/>
    <col min="8" max="8" width="24.88671875" bestFit="1" customWidth="1"/>
  </cols>
  <sheetData>
    <row r="1" spans="1:8">
      <c r="A1" t="s">
        <v>0</v>
      </c>
    </row>
    <row r="2" spans="1:8">
      <c r="A2" t="s">
        <v>1</v>
      </c>
    </row>
    <row r="3" spans="1:8">
      <c r="A3" s="11" t="s">
        <v>189</v>
      </c>
    </row>
    <row r="4" spans="1:8">
      <c r="A4" t="s">
        <v>2</v>
      </c>
    </row>
    <row r="5" spans="1:8">
      <c r="A5" t="s">
        <v>3</v>
      </c>
    </row>
    <row r="7" spans="1:8">
      <c r="A7" t="s">
        <v>4</v>
      </c>
    </row>
    <row r="8" spans="1:8">
      <c r="A8" t="s">
        <v>429</v>
      </c>
    </row>
    <row r="9" spans="1:8">
      <c r="A9" t="s">
        <v>188</v>
      </c>
    </row>
    <row r="11" spans="1:8">
      <c r="A11" s="1" t="s">
        <v>5</v>
      </c>
      <c r="B11" s="1" t="s">
        <v>428</v>
      </c>
      <c r="D11" s="1" t="s">
        <v>5</v>
      </c>
      <c r="E11" s="1" t="s">
        <v>430</v>
      </c>
      <c r="G11" s="1" t="s">
        <v>5</v>
      </c>
      <c r="H11" s="1" t="s">
        <v>4</v>
      </c>
    </row>
    <row r="12" spans="1:8">
      <c r="A12" s="51">
        <v>38353</v>
      </c>
      <c r="B12" s="81">
        <v>100</v>
      </c>
      <c r="D12" s="51">
        <v>42005</v>
      </c>
      <c r="E12" s="81">
        <v>100</v>
      </c>
      <c r="G12" s="51">
        <v>40179</v>
      </c>
      <c r="H12" s="49">
        <v>100</v>
      </c>
    </row>
    <row r="13" spans="1:8">
      <c r="A13" s="51">
        <v>38718</v>
      </c>
      <c r="B13" s="81">
        <v>106.77825</v>
      </c>
      <c r="D13" s="51">
        <v>42370</v>
      </c>
      <c r="E13" s="81">
        <v>88.843890000000002</v>
      </c>
      <c r="G13" s="51">
        <v>40544</v>
      </c>
      <c r="H13" s="49">
        <v>115.65483999999999</v>
      </c>
    </row>
    <row r="14" spans="1:8">
      <c r="A14" s="51">
        <v>39083</v>
      </c>
      <c r="B14" s="81">
        <v>117.33146000000001</v>
      </c>
      <c r="C14" s="2"/>
      <c r="D14" s="51">
        <v>42736</v>
      </c>
      <c r="E14" s="81">
        <v>96.525810000000007</v>
      </c>
      <c r="G14" s="51">
        <v>40909</v>
      </c>
      <c r="H14" s="49">
        <v>110.62092</v>
      </c>
    </row>
    <row r="15" spans="1:8">
      <c r="A15" s="51">
        <v>39448</v>
      </c>
      <c r="B15" s="81">
        <v>142.41618</v>
      </c>
      <c r="C15" s="2"/>
      <c r="D15" s="51">
        <v>43101</v>
      </c>
      <c r="E15" s="81">
        <v>111.18762</v>
      </c>
      <c r="G15" s="51">
        <v>41275</v>
      </c>
      <c r="H15" s="49">
        <v>103.59504</v>
      </c>
    </row>
    <row r="16" spans="1:8">
      <c r="A16" s="51">
        <v>39814</v>
      </c>
      <c r="B16" s="81">
        <v>106.95552000000001</v>
      </c>
      <c r="C16" s="2"/>
      <c r="D16" s="51">
        <v>43466</v>
      </c>
      <c r="E16" s="81">
        <v>110.8321</v>
      </c>
      <c r="G16" s="51">
        <v>41640</v>
      </c>
      <c r="H16" s="49">
        <v>107.25489</v>
      </c>
    </row>
    <row r="17" spans="1:8">
      <c r="A17" s="51">
        <v>40179</v>
      </c>
      <c r="B17" s="81">
        <v>120.66844</v>
      </c>
      <c r="C17" s="2"/>
      <c r="D17" s="51">
        <v>43831</v>
      </c>
      <c r="E17" s="81">
        <v>100.99905</v>
      </c>
      <c r="G17" s="51">
        <v>42005</v>
      </c>
      <c r="H17" s="49">
        <v>96.016069999999999</v>
      </c>
    </row>
    <row r="18" spans="1:8">
      <c r="A18" s="51">
        <v>40544</v>
      </c>
      <c r="B18" s="81">
        <v>139.55888999999999</v>
      </c>
      <c r="C18" s="2"/>
      <c r="D18" s="51">
        <v>44197</v>
      </c>
      <c r="E18" s="81">
        <v>139.22185999999999</v>
      </c>
      <c r="G18" s="51">
        <v>42370</v>
      </c>
      <c r="H18" s="49">
        <v>85.304410000000004</v>
      </c>
    </row>
    <row r="19" spans="1:8">
      <c r="A19" s="51">
        <v>40909</v>
      </c>
      <c r="B19" s="81">
        <v>133.48454000000001</v>
      </c>
      <c r="C19" s="2"/>
      <c r="D19" s="51">
        <v>44562</v>
      </c>
      <c r="E19" s="81">
        <v>174.39139</v>
      </c>
      <c r="G19" s="51">
        <v>42736</v>
      </c>
      <c r="H19" s="49">
        <v>92.680289999999999</v>
      </c>
    </row>
    <row r="20" spans="1:8">
      <c r="A20" s="51">
        <v>41275</v>
      </c>
      <c r="B20" s="81">
        <v>125.00651999999999</v>
      </c>
      <c r="C20" s="2"/>
      <c r="D20" s="51">
        <v>44927</v>
      </c>
      <c r="E20" s="81">
        <v>158.72085000000001</v>
      </c>
      <c r="G20" s="51">
        <v>43101</v>
      </c>
      <c r="H20" s="49">
        <v>106.75798</v>
      </c>
    </row>
    <row r="21" spans="1:8">
      <c r="A21" s="51">
        <v>41640</v>
      </c>
      <c r="B21" s="81">
        <v>129.42281</v>
      </c>
      <c r="C21" s="2"/>
      <c r="D21" s="51">
        <v>45292</v>
      </c>
      <c r="E21" s="81">
        <v>148.51595</v>
      </c>
      <c r="G21" s="51">
        <v>43466</v>
      </c>
      <c r="H21" s="49">
        <v>106.41663</v>
      </c>
    </row>
    <row r="22" spans="1:8">
      <c r="A22" s="51">
        <v>42005</v>
      </c>
      <c r="B22" s="81">
        <v>115.86109999999999</v>
      </c>
      <c r="C22" s="2"/>
      <c r="D22" s="51">
        <v>45658</v>
      </c>
      <c r="E22" s="81">
        <v>144.91130000000001</v>
      </c>
      <c r="G22" s="51">
        <v>43831</v>
      </c>
      <c r="H22" s="49">
        <v>96.97533</v>
      </c>
    </row>
    <row r="23" spans="1:8">
      <c r="A23" s="51">
        <v>42370</v>
      </c>
      <c r="B23" s="81">
        <v>102.9355</v>
      </c>
      <c r="G23" s="51">
        <v>44197</v>
      </c>
      <c r="H23" s="49">
        <v>133.67536999999999</v>
      </c>
    </row>
    <row r="24" spans="1:8">
      <c r="A24" s="51">
        <v>42736</v>
      </c>
      <c r="B24" s="81">
        <v>111.83586</v>
      </c>
      <c r="G24" s="51">
        <v>44562</v>
      </c>
      <c r="H24" s="49">
        <v>167.44376</v>
      </c>
    </row>
    <row r="25" spans="1:8">
      <c r="A25" s="51">
        <v>43101</v>
      </c>
      <c r="B25" s="81">
        <v>128.82319000000001</v>
      </c>
      <c r="G25" s="51">
        <v>44927</v>
      </c>
      <c r="H25" s="49">
        <v>152.39752999999999</v>
      </c>
    </row>
    <row r="26" spans="1:8">
      <c r="A26" s="51">
        <v>43466</v>
      </c>
      <c r="B26" s="81">
        <v>128.41128</v>
      </c>
      <c r="G26" s="51">
        <v>45292</v>
      </c>
      <c r="H26" s="49">
        <v>143.10966999999999</v>
      </c>
    </row>
    <row r="27" spans="1:8">
      <c r="A27" s="51">
        <v>43831</v>
      </c>
      <c r="B27" s="81">
        <v>117.01861</v>
      </c>
      <c r="G27" s="51">
        <v>45658</v>
      </c>
      <c r="H27" s="49">
        <v>129.98289666666699</v>
      </c>
    </row>
    <row r="28" spans="1:8">
      <c r="A28" s="51">
        <v>44197</v>
      </c>
      <c r="B28" s="81">
        <v>161.30398</v>
      </c>
    </row>
    <row r="29" spans="1:8">
      <c r="A29" s="51">
        <v>44562</v>
      </c>
      <c r="B29" s="81">
        <v>202.05178000000001</v>
      </c>
    </row>
    <row r="30" spans="1:8">
      <c r="A30" s="51">
        <v>44927</v>
      </c>
      <c r="B30" s="81">
        <v>183.89572000000001</v>
      </c>
    </row>
    <row r="31" spans="1:8">
      <c r="A31" s="51">
        <v>45292</v>
      </c>
      <c r="B31" s="81">
        <v>172.07221000000001</v>
      </c>
    </row>
    <row r="32" spans="1:8">
      <c r="A32" s="51">
        <v>45658</v>
      </c>
      <c r="B32" s="81">
        <v>167.89581999999999</v>
      </c>
    </row>
  </sheetData>
  <hyperlinks>
    <hyperlink ref="A3" r:id="rId1" xr:uid="{8E0BB336-6BFF-4D7C-AC57-CF998269BA85}"/>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B8900-7EDF-4B20-8E0F-9C37F4A3CD84}">
  <sheetPr codeName="Sheet2"/>
  <dimension ref="A1:G28"/>
  <sheetViews>
    <sheetView showGridLines="0" workbookViewId="0"/>
  </sheetViews>
  <sheetFormatPr defaultRowHeight="14.4"/>
  <cols>
    <col min="2" max="2" width="11.5546875" bestFit="1" customWidth="1"/>
    <col min="3" max="4" width="11.5546875" customWidth="1"/>
  </cols>
  <sheetData>
    <row r="1" spans="1:6">
      <c r="A1" t="s">
        <v>180</v>
      </c>
      <c r="B1" s="11" t="s">
        <v>181</v>
      </c>
    </row>
    <row r="2" spans="1:6">
      <c r="A2" t="s">
        <v>182</v>
      </c>
    </row>
    <row r="3" spans="1:6">
      <c r="A3" t="s">
        <v>431</v>
      </c>
    </row>
    <row r="4" spans="1:6">
      <c r="A4" t="s">
        <v>353</v>
      </c>
    </row>
    <row r="6" spans="1:6">
      <c r="B6" t="s">
        <v>6</v>
      </c>
      <c r="C6" s="11" t="s">
        <v>354</v>
      </c>
      <c r="D6" t="s">
        <v>355</v>
      </c>
      <c r="E6" t="s">
        <v>351</v>
      </c>
      <c r="F6" t="s">
        <v>150</v>
      </c>
    </row>
    <row r="7" spans="1:6">
      <c r="A7" s="83">
        <v>2005</v>
      </c>
      <c r="B7" s="84">
        <f>_xlfn.FORECAST.LINEAR(2005, B8:B25, A8:A25)</f>
        <v>13953.267973855138</v>
      </c>
      <c r="C7" s="54">
        <v>8.1936</v>
      </c>
      <c r="D7" s="2">
        <f>1/C7*B7</f>
        <v>1702.9471750946029</v>
      </c>
      <c r="E7" s="85"/>
    </row>
    <row r="8" spans="1:6">
      <c r="A8">
        <v>2006</v>
      </c>
      <c r="B8" s="2">
        <v>18166</v>
      </c>
      <c r="C8" s="54">
        <v>7.9722999999999997</v>
      </c>
      <c r="D8" s="2">
        <f>1/C8*B8</f>
        <v>2278.6397902738231</v>
      </c>
    </row>
    <row r="9" spans="1:6">
      <c r="A9">
        <v>2007</v>
      </c>
      <c r="B9" s="2">
        <v>20963</v>
      </c>
      <c r="C9" s="54">
        <v>7.6058000000000003</v>
      </c>
      <c r="D9" s="2">
        <f t="shared" ref="D9:D27" si="0">1/C9*B9</f>
        <v>2756.1860685266506</v>
      </c>
    </row>
    <row r="10" spans="1:6">
      <c r="A10">
        <v>2008</v>
      </c>
      <c r="B10" s="2">
        <v>23394</v>
      </c>
      <c r="C10" s="54">
        <v>6.9477000000000002</v>
      </c>
      <c r="D10" s="2">
        <f t="shared" si="0"/>
        <v>3367.157476574981</v>
      </c>
    </row>
    <row r="11" spans="1:6">
      <c r="A11">
        <v>2009</v>
      </c>
      <c r="B11" s="2">
        <v>27750</v>
      </c>
      <c r="C11" s="54">
        <v>6.8307000000000002</v>
      </c>
      <c r="D11" s="2">
        <f t="shared" si="0"/>
        <v>4062.5411744037942</v>
      </c>
    </row>
    <row r="12" spans="1:6">
      <c r="A12">
        <v>2010</v>
      </c>
      <c r="B12" s="2">
        <v>31777</v>
      </c>
      <c r="C12" s="54">
        <v>6.7695999999999996</v>
      </c>
      <c r="D12" s="2">
        <f t="shared" si="0"/>
        <v>4694.073505081541</v>
      </c>
      <c r="E12" s="2">
        <v>100</v>
      </c>
    </row>
    <row r="13" spans="1:6">
      <c r="A13">
        <v>2011</v>
      </c>
      <c r="B13" s="2">
        <v>36071</v>
      </c>
      <c r="C13" s="54">
        <v>6.4630000000000001</v>
      </c>
      <c r="D13" s="2">
        <f t="shared" si="0"/>
        <v>5581.1542627262879</v>
      </c>
      <c r="E13" s="2">
        <f>D13/$D$12*100</f>
        <v>118.89788808557094</v>
      </c>
    </row>
    <row r="14" spans="1:6">
      <c r="A14">
        <v>2012</v>
      </c>
      <c r="B14" s="2">
        <v>40116</v>
      </c>
      <c r="C14" s="54">
        <v>6.3093000000000004</v>
      </c>
      <c r="D14" s="2">
        <f t="shared" si="0"/>
        <v>6358.2330844943172</v>
      </c>
      <c r="E14" s="2">
        <f t="shared" ref="E14:E27" si="1">D14/$D$12*100</f>
        <v>135.45235449788441</v>
      </c>
    </row>
    <row r="15" spans="1:6">
      <c r="A15">
        <v>2013</v>
      </c>
      <c r="B15" s="2">
        <v>43849</v>
      </c>
      <c r="C15" s="54">
        <v>6.1478000000000002</v>
      </c>
      <c r="D15" s="2">
        <f t="shared" si="0"/>
        <v>7132.4701519242653</v>
      </c>
      <c r="E15" s="2">
        <f t="shared" si="1"/>
        <v>151.94628171465686</v>
      </c>
    </row>
    <row r="16" spans="1:6">
      <c r="A16">
        <v>2014</v>
      </c>
      <c r="B16" s="2">
        <v>46409</v>
      </c>
      <c r="C16" s="54">
        <v>6.1619999999999999</v>
      </c>
      <c r="D16" s="2">
        <f t="shared" si="0"/>
        <v>7531.4832846478412</v>
      </c>
      <c r="E16" s="2">
        <f t="shared" si="1"/>
        <v>160.44664141911454</v>
      </c>
    </row>
    <row r="17" spans="1:7">
      <c r="A17">
        <v>2015</v>
      </c>
      <c r="B17" s="2">
        <v>49544</v>
      </c>
      <c r="C17" s="54">
        <v>6.2827000000000002</v>
      </c>
      <c r="D17" s="2">
        <f t="shared" si="0"/>
        <v>7885.7815907173663</v>
      </c>
      <c r="E17" s="2">
        <f t="shared" si="1"/>
        <v>167.99442067067466</v>
      </c>
      <c r="F17" s="2">
        <v>100</v>
      </c>
    </row>
    <row r="18" spans="1:7">
      <c r="A18">
        <v>2016</v>
      </c>
      <c r="B18" s="2">
        <v>52551</v>
      </c>
      <c r="C18" s="54">
        <v>6.64</v>
      </c>
      <c r="D18" s="2">
        <f t="shared" si="0"/>
        <v>7914.3072289156635</v>
      </c>
      <c r="E18" s="2">
        <f t="shared" si="1"/>
        <v>168.60211541954078</v>
      </c>
      <c r="F18" s="2">
        <f>D18/$D$17*100</f>
        <v>100.36173507812943</v>
      </c>
      <c r="G18" s="2"/>
    </row>
    <row r="19" spans="1:7">
      <c r="A19">
        <v>2017</v>
      </c>
      <c r="B19" s="2">
        <v>55623</v>
      </c>
      <c r="C19" s="54">
        <v>6.756899999999999</v>
      </c>
      <c r="D19" s="2">
        <f t="shared" si="0"/>
        <v>8232.0294809750048</v>
      </c>
      <c r="E19" s="2">
        <f t="shared" si="1"/>
        <v>175.37069822326964</v>
      </c>
      <c r="F19" s="2">
        <f>D19/$D$17*100</f>
        <v>104.39078721968689</v>
      </c>
      <c r="G19" s="2"/>
    </row>
    <row r="20" spans="1:7">
      <c r="A20">
        <v>2018</v>
      </c>
      <c r="B20" s="2">
        <v>57324</v>
      </c>
      <c r="C20" s="54">
        <v>6.6090000000000009</v>
      </c>
      <c r="D20" s="2">
        <f t="shared" si="0"/>
        <v>8673.6268724466627</v>
      </c>
      <c r="E20" s="2">
        <f t="shared" si="1"/>
        <v>184.77824991570924</v>
      </c>
      <c r="F20" s="2">
        <f>D20/$D$17*100</f>
        <v>109.99070634490684</v>
      </c>
      <c r="G20" s="2"/>
    </row>
    <row r="21" spans="1:7">
      <c r="A21">
        <v>2019</v>
      </c>
      <c r="B21" s="2">
        <v>56617</v>
      </c>
      <c r="C21" s="54">
        <v>6.9081000000000001</v>
      </c>
      <c r="D21" s="2">
        <f t="shared" si="0"/>
        <v>8195.741231308175</v>
      </c>
      <c r="E21" s="2">
        <f t="shared" si="1"/>
        <v>174.5976330033163</v>
      </c>
      <c r="F21" s="2">
        <f t="shared" ref="F21:F27" si="2">D21/$D$17*100</f>
        <v>103.93061406818155</v>
      </c>
      <c r="G21" s="2"/>
    </row>
    <row r="22" spans="1:7">
      <c r="A22">
        <v>2020</v>
      </c>
      <c r="B22" s="2">
        <v>66779</v>
      </c>
      <c r="C22" s="54">
        <v>6.9042000000000003</v>
      </c>
      <c r="D22" s="2">
        <f t="shared" si="0"/>
        <v>9672.2284985950573</v>
      </c>
      <c r="E22" s="2">
        <f>D22/$D$12*100</f>
        <v>206.0519181926837</v>
      </c>
      <c r="F22" s="2">
        <f t="shared" si="2"/>
        <v>122.65402468134016</v>
      </c>
      <c r="G22" s="2"/>
    </row>
    <row r="23" spans="1:7">
      <c r="A23">
        <v>2021</v>
      </c>
      <c r="B23" s="2">
        <v>75155</v>
      </c>
      <c r="C23" s="54">
        <v>6.4508000000000001</v>
      </c>
      <c r="D23" s="2">
        <f t="shared" si="0"/>
        <v>11650.492962113227</v>
      </c>
      <c r="E23" s="2">
        <f t="shared" si="1"/>
        <v>248.1957930462967</v>
      </c>
      <c r="F23" s="2">
        <f t="shared" si="2"/>
        <v>147.74049760428866</v>
      </c>
      <c r="G23" s="2"/>
    </row>
    <row r="24" spans="1:7">
      <c r="A24">
        <v>2022</v>
      </c>
      <c r="B24" s="2">
        <v>78497</v>
      </c>
      <c r="C24" s="54">
        <v>6.7290000000000001</v>
      </c>
      <c r="D24" s="2">
        <f t="shared" si="0"/>
        <v>11665.477782731461</v>
      </c>
      <c r="E24" s="2">
        <f t="shared" si="1"/>
        <v>248.51502155011138</v>
      </c>
      <c r="F24" s="2">
        <f t="shared" si="2"/>
        <v>147.93052088157387</v>
      </c>
      <c r="G24" s="2"/>
    </row>
    <row r="25" spans="1:7">
      <c r="A25">
        <v>2023</v>
      </c>
      <c r="B25" s="2">
        <v>76286</v>
      </c>
      <c r="C25" s="54">
        <v>7.0808999999999997</v>
      </c>
      <c r="D25" s="2">
        <f t="shared" si="0"/>
        <v>10773.489245717352</v>
      </c>
      <c r="E25" s="2">
        <f t="shared" si="1"/>
        <v>229.51258079053463</v>
      </c>
      <c r="F25" s="2">
        <f>D25/$D$17*100</f>
        <v>136.61916858563782</v>
      </c>
      <c r="G25" s="2"/>
    </row>
    <row r="26" spans="1:7">
      <c r="A26" s="83">
        <v>2024</v>
      </c>
      <c r="B26" s="84">
        <f>_xlfn.FORECAST.LINEAR(2024, B8:B25, A8:A25)</f>
        <v>81254.620915031992</v>
      </c>
      <c r="C26" s="54">
        <v>7.1956999999999995</v>
      </c>
      <c r="D26" s="2">
        <f t="shared" si="0"/>
        <v>11292.107913758493</v>
      </c>
      <c r="E26" s="2">
        <f t="shared" si="1"/>
        <v>240.56095205016047</v>
      </c>
      <c r="F26" s="2">
        <f t="shared" si="2"/>
        <v>143.19579846150992</v>
      </c>
      <c r="G26" s="2"/>
    </row>
    <row r="27" spans="1:7">
      <c r="A27" s="83">
        <v>2025</v>
      </c>
      <c r="B27" s="84">
        <f>_xlfn.FORECAST.LINEAR(2025, B8:B26, A8:A26)</f>
        <v>84796.797385620885</v>
      </c>
      <c r="C27" s="54">
        <v>7.1875</v>
      </c>
      <c r="D27" s="2">
        <f t="shared" si="0"/>
        <v>11797.815288434211</v>
      </c>
      <c r="E27" s="2">
        <f t="shared" si="1"/>
        <v>251.33426810770126</v>
      </c>
      <c r="F27" s="2">
        <f t="shared" si="2"/>
        <v>149.60869956532704</v>
      </c>
    </row>
    <row r="28" spans="1:7">
      <c r="B28" s="3"/>
    </row>
  </sheetData>
  <hyperlinks>
    <hyperlink ref="B1" r:id="rId1" xr:uid="{2C3BB042-C958-4976-8B48-50FDA22A4DEE}"/>
    <hyperlink ref="C6" r:id="rId2" xr:uid="{516CA177-01FD-41E8-941F-5533F9FAC1D8}"/>
  </hyperlink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3BD51-0643-4F03-811A-1682B09EFB1A}">
  <sheetPr codeName="Sheet4">
    <pageSetUpPr fitToPage="1"/>
  </sheetPr>
  <dimension ref="A1:AA167"/>
  <sheetViews>
    <sheetView zoomScale="70" zoomScaleNormal="70" workbookViewId="0"/>
  </sheetViews>
  <sheetFormatPr defaultColWidth="11.44140625" defaultRowHeight="15"/>
  <cols>
    <col min="1" max="1" width="11.44140625" style="55" customWidth="1"/>
    <col min="2" max="21" width="11.44140625" style="59" customWidth="1"/>
    <col min="22" max="24" width="11.44140625" style="55"/>
    <col min="25" max="25" width="11.44140625" style="60"/>
    <col min="26" max="16384" width="11.44140625" style="55"/>
  </cols>
  <sheetData>
    <row r="1" spans="1:27">
      <c r="A1" s="55" t="s">
        <v>190</v>
      </c>
      <c r="B1" s="55"/>
      <c r="C1" s="55"/>
      <c r="D1" s="55"/>
      <c r="E1" s="55"/>
      <c r="F1" s="55" t="s">
        <v>191</v>
      </c>
      <c r="G1" s="55"/>
      <c r="H1" s="55"/>
      <c r="I1" s="55"/>
      <c r="J1" s="55"/>
      <c r="K1" s="55"/>
      <c r="L1" s="55"/>
      <c r="M1" s="55"/>
      <c r="N1" s="55"/>
      <c r="O1" s="55"/>
      <c r="P1" s="55"/>
      <c r="Q1" s="55"/>
      <c r="R1" s="55"/>
      <c r="S1" s="55"/>
      <c r="T1" s="55"/>
      <c r="U1" s="55"/>
    </row>
    <row r="2" spans="1:27">
      <c r="A2" s="55" t="s">
        <v>192</v>
      </c>
      <c r="B2" s="55"/>
      <c r="C2" s="55"/>
      <c r="D2" s="55"/>
      <c r="E2" s="55"/>
      <c r="F2" s="55" t="s">
        <v>193</v>
      </c>
      <c r="G2" s="55"/>
      <c r="H2" s="55"/>
      <c r="I2" s="55"/>
      <c r="J2" s="55"/>
      <c r="K2" s="55"/>
      <c r="L2" s="55"/>
      <c r="M2" s="55"/>
      <c r="N2" s="55"/>
      <c r="O2" s="55"/>
      <c r="P2" s="55"/>
      <c r="Q2" s="55"/>
      <c r="R2" s="55"/>
      <c r="S2" s="55"/>
      <c r="T2" s="55"/>
      <c r="U2" s="55"/>
    </row>
    <row r="3" spans="1:27">
      <c r="A3" s="55" t="s">
        <v>194</v>
      </c>
      <c r="B3" s="55"/>
      <c r="C3" s="55"/>
      <c r="D3" s="55"/>
      <c r="E3" s="55"/>
      <c r="F3" s="55" t="s">
        <v>195</v>
      </c>
      <c r="G3" s="55"/>
      <c r="H3" s="55"/>
      <c r="I3" s="55"/>
      <c r="J3" s="55"/>
      <c r="K3" s="55"/>
      <c r="L3" s="55"/>
      <c r="M3" s="55"/>
      <c r="N3" s="55"/>
      <c r="O3" s="55"/>
      <c r="P3" s="55"/>
      <c r="Q3" s="55"/>
      <c r="R3" s="55"/>
      <c r="S3" s="55"/>
      <c r="T3" s="55"/>
      <c r="U3" s="55"/>
    </row>
    <row r="4" spans="1:27">
      <c r="A4" s="55" t="s">
        <v>196</v>
      </c>
      <c r="B4" s="55"/>
      <c r="C4" s="55"/>
      <c r="D4" s="55"/>
      <c r="E4" s="55"/>
      <c r="F4" s="55" t="s">
        <v>197</v>
      </c>
      <c r="G4" s="55"/>
      <c r="H4" s="55"/>
      <c r="I4" s="55"/>
      <c r="J4" s="55"/>
      <c r="K4" s="55"/>
      <c r="L4" s="55"/>
      <c r="M4" s="55"/>
      <c r="N4" s="55"/>
      <c r="O4" s="55"/>
      <c r="P4" s="55"/>
      <c r="Q4" s="55"/>
      <c r="R4" s="55"/>
      <c r="S4" s="55"/>
      <c r="T4" s="55"/>
      <c r="U4" s="55"/>
      <c r="Y4" s="60" t="s">
        <v>255</v>
      </c>
      <c r="Z4" s="61" t="s">
        <v>259</v>
      </c>
      <c r="AA4" s="60"/>
    </row>
    <row r="5" spans="1:27">
      <c r="B5" s="55"/>
      <c r="C5" s="55"/>
      <c r="D5" s="55"/>
      <c r="E5" s="55"/>
      <c r="F5" s="55"/>
      <c r="G5" s="55"/>
      <c r="H5" s="55"/>
      <c r="I5" s="55"/>
      <c r="J5" s="55"/>
      <c r="K5" s="55"/>
      <c r="L5" s="55"/>
      <c r="M5" s="55"/>
      <c r="N5" s="55"/>
      <c r="O5" s="55"/>
      <c r="P5" s="55"/>
      <c r="Q5" s="55"/>
      <c r="R5" s="55"/>
      <c r="S5" s="55"/>
      <c r="T5" s="55"/>
      <c r="U5" s="55"/>
      <c r="Z5" s="60" t="s">
        <v>260</v>
      </c>
      <c r="AA5" s="60"/>
    </row>
    <row r="6" spans="1:27">
      <c r="A6" s="55" t="s">
        <v>198</v>
      </c>
      <c r="B6" s="55"/>
      <c r="C6" s="55"/>
      <c r="D6" s="55"/>
      <c r="E6" s="55" t="s">
        <v>199</v>
      </c>
      <c r="F6" s="55"/>
      <c r="G6" s="55"/>
      <c r="H6" s="55"/>
      <c r="I6" s="55"/>
      <c r="J6" s="55"/>
      <c r="K6" s="55"/>
      <c r="L6" s="55"/>
      <c r="M6" s="55"/>
      <c r="N6" s="55"/>
      <c r="O6" s="55"/>
      <c r="P6" s="55"/>
      <c r="Q6" s="55"/>
      <c r="R6" s="55"/>
      <c r="S6" s="55"/>
      <c r="T6" s="55"/>
      <c r="U6" s="55"/>
      <c r="Y6" s="55"/>
      <c r="AA6" s="60"/>
    </row>
    <row r="7" spans="1:27">
      <c r="A7" s="56" t="s">
        <v>200</v>
      </c>
      <c r="B7" s="56" t="s">
        <v>201</v>
      </c>
      <c r="C7" s="56" t="s">
        <v>202</v>
      </c>
      <c r="D7" s="56" t="s">
        <v>203</v>
      </c>
      <c r="E7" s="56" t="s">
        <v>204</v>
      </c>
      <c r="F7" s="56" t="s">
        <v>205</v>
      </c>
      <c r="G7" s="56" t="s">
        <v>206</v>
      </c>
      <c r="H7" s="56" t="s">
        <v>207</v>
      </c>
      <c r="I7" s="56">
        <v>1</v>
      </c>
      <c r="J7" s="56">
        <v>2</v>
      </c>
      <c r="K7" s="56">
        <v>3</v>
      </c>
      <c r="L7" s="56">
        <v>4</v>
      </c>
      <c r="M7" s="56">
        <v>5</v>
      </c>
      <c r="N7" s="56">
        <v>6</v>
      </c>
      <c r="O7" s="56">
        <v>7</v>
      </c>
      <c r="P7" s="56">
        <v>8</v>
      </c>
      <c r="Q7" s="56">
        <v>9</v>
      </c>
      <c r="R7" s="56">
        <v>10</v>
      </c>
      <c r="S7" s="56">
        <v>11</v>
      </c>
      <c r="T7" s="56">
        <v>12</v>
      </c>
      <c r="U7" s="56" t="s">
        <v>208</v>
      </c>
      <c r="Y7" s="60" t="s">
        <v>262</v>
      </c>
      <c r="Z7" s="60" t="s">
        <v>256</v>
      </c>
      <c r="AA7" s="60"/>
    </row>
    <row r="8" spans="1:27">
      <c r="A8" s="56" t="s">
        <v>209</v>
      </c>
      <c r="B8" s="57" t="s">
        <v>210</v>
      </c>
      <c r="C8" s="57" t="s">
        <v>211</v>
      </c>
      <c r="D8" s="57" t="s">
        <v>212</v>
      </c>
      <c r="E8" s="57" t="s">
        <v>213</v>
      </c>
      <c r="F8" s="57" t="s">
        <v>214</v>
      </c>
      <c r="G8" s="57" t="s">
        <v>215</v>
      </c>
      <c r="H8" s="57" t="s">
        <v>216</v>
      </c>
      <c r="I8" s="57" t="s">
        <v>217</v>
      </c>
      <c r="J8" s="57" t="s">
        <v>218</v>
      </c>
      <c r="K8" s="57" t="s">
        <v>219</v>
      </c>
      <c r="L8" s="57" t="s">
        <v>220</v>
      </c>
      <c r="M8" s="57" t="s">
        <v>221</v>
      </c>
      <c r="N8" s="57" t="s">
        <v>222</v>
      </c>
      <c r="O8" s="57" t="s">
        <v>223</v>
      </c>
      <c r="P8" s="57" t="s">
        <v>224</v>
      </c>
      <c r="Q8" s="57" t="s">
        <v>225</v>
      </c>
      <c r="R8" s="57" t="s">
        <v>226</v>
      </c>
      <c r="S8" s="57" t="s">
        <v>227</v>
      </c>
      <c r="T8" s="57" t="s">
        <v>228</v>
      </c>
      <c r="U8" s="57" t="s">
        <v>229</v>
      </c>
      <c r="Y8" s="60" t="s">
        <v>261</v>
      </c>
      <c r="Z8" s="60">
        <v>7</v>
      </c>
      <c r="AA8" s="60"/>
    </row>
    <row r="9" spans="1:27">
      <c r="A9" s="56"/>
      <c r="B9" s="58" t="s">
        <v>230</v>
      </c>
      <c r="C9" s="58" t="s">
        <v>231</v>
      </c>
      <c r="D9" s="58" t="s">
        <v>232</v>
      </c>
      <c r="E9" s="58" t="s">
        <v>233</v>
      </c>
      <c r="F9" s="58" t="s">
        <v>234</v>
      </c>
      <c r="G9" s="58" t="s">
        <v>235</v>
      </c>
      <c r="H9" s="58" t="s">
        <v>236</v>
      </c>
      <c r="I9" s="58" t="s">
        <v>237</v>
      </c>
      <c r="J9" s="58" t="s">
        <v>238</v>
      </c>
      <c r="K9" s="58" t="s">
        <v>239</v>
      </c>
      <c r="L9" s="58" t="s">
        <v>240</v>
      </c>
      <c r="M9" s="58" t="s">
        <v>241</v>
      </c>
      <c r="N9" s="58" t="s">
        <v>242</v>
      </c>
      <c r="O9" s="58" t="s">
        <v>243</v>
      </c>
      <c r="P9" s="58" t="s">
        <v>244</v>
      </c>
      <c r="Q9" s="58" t="s">
        <v>245</v>
      </c>
      <c r="R9" s="58" t="s">
        <v>246</v>
      </c>
      <c r="S9" s="58" t="s">
        <v>247</v>
      </c>
      <c r="T9" s="58" t="s">
        <v>248</v>
      </c>
      <c r="U9" s="58" t="s">
        <v>249</v>
      </c>
      <c r="V9" s="55" t="s">
        <v>150</v>
      </c>
      <c r="Y9" s="60" t="s">
        <v>263</v>
      </c>
      <c r="Z9" s="60" t="s">
        <v>258</v>
      </c>
      <c r="AA9" s="60"/>
    </row>
    <row r="10" spans="1:27">
      <c r="A10" s="55">
        <v>1952</v>
      </c>
      <c r="B10" s="59" t="s">
        <v>22</v>
      </c>
      <c r="C10" s="59" t="s">
        <v>22</v>
      </c>
      <c r="D10" s="59" t="s">
        <v>22</v>
      </c>
      <c r="E10" s="59" t="s">
        <v>22</v>
      </c>
      <c r="F10" s="59" t="s">
        <v>22</v>
      </c>
      <c r="G10" s="59" t="s">
        <v>22</v>
      </c>
      <c r="H10" s="59" t="s">
        <v>22</v>
      </c>
      <c r="I10" s="59" t="s">
        <v>22</v>
      </c>
      <c r="J10" s="59" t="s">
        <v>22</v>
      </c>
      <c r="K10" s="59" t="s">
        <v>22</v>
      </c>
      <c r="L10" s="59" t="s">
        <v>22</v>
      </c>
      <c r="M10" s="59" t="s">
        <v>22</v>
      </c>
      <c r="N10" s="59" t="s">
        <v>22</v>
      </c>
      <c r="O10" s="59" t="s">
        <v>22</v>
      </c>
      <c r="P10" s="59" t="s">
        <v>22</v>
      </c>
      <c r="Q10" s="59" t="s">
        <v>22</v>
      </c>
      <c r="R10" s="59" t="s">
        <v>22</v>
      </c>
      <c r="S10" s="59" t="s">
        <v>22</v>
      </c>
      <c r="T10" s="59" t="s">
        <v>22</v>
      </c>
      <c r="U10" s="59" t="s">
        <v>22</v>
      </c>
      <c r="Y10" s="60" t="s">
        <v>264</v>
      </c>
      <c r="Z10" s="55" t="s">
        <v>257</v>
      </c>
    </row>
    <row r="11" spans="1:27">
      <c r="A11" s="55">
        <v>1953</v>
      </c>
      <c r="B11" s="59" t="s">
        <v>22</v>
      </c>
      <c r="C11" s="59" t="s">
        <v>22</v>
      </c>
      <c r="D11" s="59" t="s">
        <v>22</v>
      </c>
      <c r="E11" s="59" t="s">
        <v>22</v>
      </c>
      <c r="F11" s="59" t="s">
        <v>22</v>
      </c>
      <c r="G11" s="59" t="s">
        <v>22</v>
      </c>
      <c r="H11" s="59" t="s">
        <v>22</v>
      </c>
      <c r="I11" s="59" t="s">
        <v>22</v>
      </c>
      <c r="J11" s="59" t="s">
        <v>22</v>
      </c>
      <c r="K11" s="59" t="s">
        <v>22</v>
      </c>
      <c r="L11" s="59" t="s">
        <v>22</v>
      </c>
      <c r="M11" s="59" t="s">
        <v>22</v>
      </c>
      <c r="N11" s="59" t="s">
        <v>22</v>
      </c>
      <c r="O11" s="59" t="s">
        <v>22</v>
      </c>
      <c r="P11" s="59" t="s">
        <v>22</v>
      </c>
      <c r="Q11" s="59" t="s">
        <v>22</v>
      </c>
      <c r="R11" s="59" t="s">
        <v>22</v>
      </c>
      <c r="S11" s="59" t="s">
        <v>22</v>
      </c>
      <c r="T11" s="59" t="s">
        <v>22</v>
      </c>
      <c r="U11" s="59" t="s">
        <v>22</v>
      </c>
    </row>
    <row r="12" spans="1:27">
      <c r="A12" s="55">
        <v>1954</v>
      </c>
      <c r="B12" s="59" t="s">
        <v>22</v>
      </c>
      <c r="C12" s="59" t="s">
        <v>22</v>
      </c>
      <c r="D12" s="59" t="s">
        <v>22</v>
      </c>
      <c r="E12" s="59" t="s">
        <v>22</v>
      </c>
      <c r="F12" s="59" t="s">
        <v>22</v>
      </c>
      <c r="G12" s="59" t="s">
        <v>22</v>
      </c>
      <c r="H12" s="59" t="s">
        <v>22</v>
      </c>
      <c r="I12" s="59" t="s">
        <v>22</v>
      </c>
      <c r="J12" s="59" t="s">
        <v>22</v>
      </c>
      <c r="K12" s="59" t="s">
        <v>22</v>
      </c>
      <c r="L12" s="59" t="s">
        <v>22</v>
      </c>
      <c r="M12" s="59" t="s">
        <v>22</v>
      </c>
      <c r="N12" s="59" t="s">
        <v>22</v>
      </c>
      <c r="O12" s="59" t="s">
        <v>22</v>
      </c>
      <c r="P12" s="59" t="s">
        <v>22</v>
      </c>
      <c r="Q12" s="59" t="s">
        <v>22</v>
      </c>
      <c r="R12" s="59" t="s">
        <v>22</v>
      </c>
      <c r="S12" s="59" t="s">
        <v>22</v>
      </c>
      <c r="T12" s="59" t="s">
        <v>22</v>
      </c>
      <c r="U12" s="59" t="s">
        <v>22</v>
      </c>
    </row>
    <row r="13" spans="1:27">
      <c r="A13" s="55">
        <v>1955</v>
      </c>
      <c r="B13" s="59" t="s">
        <v>22</v>
      </c>
      <c r="C13" s="59" t="s">
        <v>22</v>
      </c>
      <c r="D13" s="59" t="s">
        <v>22</v>
      </c>
      <c r="E13" s="59" t="s">
        <v>22</v>
      </c>
      <c r="F13" s="59" t="s">
        <v>22</v>
      </c>
      <c r="G13" s="59" t="s">
        <v>22</v>
      </c>
      <c r="H13" s="59" t="s">
        <v>22</v>
      </c>
      <c r="I13" s="59" t="s">
        <v>22</v>
      </c>
      <c r="J13" s="59" t="s">
        <v>22</v>
      </c>
      <c r="K13" s="59" t="s">
        <v>22</v>
      </c>
      <c r="L13" s="59" t="s">
        <v>22</v>
      </c>
      <c r="M13" s="59" t="s">
        <v>22</v>
      </c>
      <c r="N13" s="59" t="s">
        <v>22</v>
      </c>
      <c r="O13" s="59" t="s">
        <v>22</v>
      </c>
      <c r="P13" s="59" t="s">
        <v>22</v>
      </c>
      <c r="Q13" s="59" t="s">
        <v>22</v>
      </c>
      <c r="R13" s="59" t="s">
        <v>22</v>
      </c>
      <c r="S13" s="59" t="s">
        <v>22</v>
      </c>
      <c r="T13" s="59" t="s">
        <v>22</v>
      </c>
      <c r="U13" s="59" t="s">
        <v>22</v>
      </c>
    </row>
    <row r="14" spans="1:27" ht="14.4">
      <c r="A14" s="55">
        <v>1956</v>
      </c>
      <c r="B14" s="59" t="s">
        <v>22</v>
      </c>
      <c r="C14" s="59" t="s">
        <v>22</v>
      </c>
      <c r="D14" s="59" t="s">
        <v>22</v>
      </c>
      <c r="E14" s="59" t="s">
        <v>22</v>
      </c>
      <c r="F14" s="59" t="s">
        <v>22</v>
      </c>
      <c r="G14" s="59" t="s">
        <v>22</v>
      </c>
      <c r="H14" s="59" t="s">
        <v>22</v>
      </c>
      <c r="I14" s="59" t="s">
        <v>22</v>
      </c>
      <c r="J14" s="59" t="s">
        <v>22</v>
      </c>
      <c r="K14" s="59" t="s">
        <v>22</v>
      </c>
      <c r="L14" s="59" t="s">
        <v>22</v>
      </c>
      <c r="M14" s="59" t="s">
        <v>22</v>
      </c>
      <c r="N14" s="59" t="s">
        <v>22</v>
      </c>
      <c r="O14" s="59" t="s">
        <v>22</v>
      </c>
      <c r="P14" s="59" t="s">
        <v>22</v>
      </c>
      <c r="Q14" s="59" t="s">
        <v>22</v>
      </c>
      <c r="R14" s="59" t="s">
        <v>22</v>
      </c>
      <c r="S14" s="59" t="s">
        <v>22</v>
      </c>
      <c r="T14" s="59" t="s">
        <v>22</v>
      </c>
      <c r="U14" s="59" t="s">
        <v>22</v>
      </c>
      <c r="Y14" t="s">
        <v>151</v>
      </c>
    </row>
    <row r="15" spans="1:27" ht="14.4">
      <c r="A15" s="55">
        <v>1957</v>
      </c>
      <c r="B15" s="59" t="s">
        <v>22</v>
      </c>
      <c r="C15" s="59" t="s">
        <v>22</v>
      </c>
      <c r="D15" s="59" t="s">
        <v>22</v>
      </c>
      <c r="E15" s="59" t="s">
        <v>22</v>
      </c>
      <c r="F15" s="59" t="s">
        <v>22</v>
      </c>
      <c r="G15" s="59" t="s">
        <v>22</v>
      </c>
      <c r="H15" s="59" t="s">
        <v>22</v>
      </c>
      <c r="I15" s="59" t="s">
        <v>22</v>
      </c>
      <c r="J15" s="59" t="s">
        <v>22</v>
      </c>
      <c r="K15" s="59" t="s">
        <v>22</v>
      </c>
      <c r="L15" s="59" t="s">
        <v>22</v>
      </c>
      <c r="M15" s="59" t="s">
        <v>22</v>
      </c>
      <c r="N15" s="59" t="s">
        <v>22</v>
      </c>
      <c r="O15" s="59" t="s">
        <v>22</v>
      </c>
      <c r="P15" s="59" t="s">
        <v>22</v>
      </c>
      <c r="Q15" s="59" t="s">
        <v>22</v>
      </c>
      <c r="R15" s="59" t="s">
        <v>22</v>
      </c>
      <c r="S15" s="59" t="s">
        <v>22</v>
      </c>
      <c r="T15" s="59" t="s">
        <v>22</v>
      </c>
      <c r="U15" s="59" t="s">
        <v>22</v>
      </c>
      <c r="Y15"/>
    </row>
    <row r="16" spans="1:27" ht="14.4">
      <c r="A16" s="55">
        <v>1958</v>
      </c>
      <c r="B16" s="59" t="s">
        <v>22</v>
      </c>
      <c r="C16" s="59" t="s">
        <v>22</v>
      </c>
      <c r="D16" s="59" t="s">
        <v>22</v>
      </c>
      <c r="E16" s="59" t="s">
        <v>22</v>
      </c>
      <c r="F16" s="59" t="s">
        <v>22</v>
      </c>
      <c r="G16" s="59" t="s">
        <v>22</v>
      </c>
      <c r="H16" s="59" t="s">
        <v>22</v>
      </c>
      <c r="I16" s="59" t="s">
        <v>22</v>
      </c>
      <c r="J16" s="59" t="s">
        <v>22</v>
      </c>
      <c r="K16" s="59" t="s">
        <v>22</v>
      </c>
      <c r="L16" s="59" t="s">
        <v>22</v>
      </c>
      <c r="M16" s="59" t="s">
        <v>22</v>
      </c>
      <c r="N16" s="59" t="s">
        <v>22</v>
      </c>
      <c r="O16" s="59" t="s">
        <v>22</v>
      </c>
      <c r="P16" s="59" t="s">
        <v>22</v>
      </c>
      <c r="Q16" s="59" t="s">
        <v>22</v>
      </c>
      <c r="R16" s="59" t="s">
        <v>22</v>
      </c>
      <c r="S16" s="59" t="s">
        <v>22</v>
      </c>
      <c r="T16" s="59" t="s">
        <v>22</v>
      </c>
      <c r="U16" s="59" t="s">
        <v>22</v>
      </c>
      <c r="Y16" t="s">
        <v>152</v>
      </c>
    </row>
    <row r="17" spans="1:25" ht="14.4">
      <c r="A17" s="55">
        <v>1959</v>
      </c>
      <c r="B17" s="59" t="s">
        <v>22</v>
      </c>
      <c r="C17" s="59" t="s">
        <v>22</v>
      </c>
      <c r="D17" s="59" t="s">
        <v>22</v>
      </c>
      <c r="E17" s="59" t="s">
        <v>22</v>
      </c>
      <c r="F17" s="59" t="s">
        <v>22</v>
      </c>
      <c r="G17" s="59" t="s">
        <v>22</v>
      </c>
      <c r="H17" s="59" t="s">
        <v>22</v>
      </c>
      <c r="I17" s="59" t="s">
        <v>22</v>
      </c>
      <c r="J17" s="59" t="s">
        <v>22</v>
      </c>
      <c r="K17" s="59" t="s">
        <v>22</v>
      </c>
      <c r="L17" s="59" t="s">
        <v>22</v>
      </c>
      <c r="M17" s="59" t="s">
        <v>22</v>
      </c>
      <c r="N17" s="59" t="s">
        <v>22</v>
      </c>
      <c r="O17" s="59" t="s">
        <v>22</v>
      </c>
      <c r="P17" s="59" t="s">
        <v>22</v>
      </c>
      <c r="Q17" s="59" t="s">
        <v>22</v>
      </c>
      <c r="R17" s="59" t="s">
        <v>22</v>
      </c>
      <c r="S17" s="59" t="s">
        <v>22</v>
      </c>
      <c r="T17" s="59" t="s">
        <v>22</v>
      </c>
      <c r="U17" s="59" t="s">
        <v>22</v>
      </c>
      <c r="Y17"/>
    </row>
    <row r="18" spans="1:25" ht="14.4">
      <c r="A18" s="55">
        <v>1960</v>
      </c>
      <c r="B18" s="59" t="s">
        <v>22</v>
      </c>
      <c r="C18" s="59" t="s">
        <v>22</v>
      </c>
      <c r="D18" s="59" t="s">
        <v>22</v>
      </c>
      <c r="E18" s="59" t="s">
        <v>22</v>
      </c>
      <c r="F18" s="59" t="s">
        <v>22</v>
      </c>
      <c r="G18" s="59" t="s">
        <v>22</v>
      </c>
      <c r="H18" s="59" t="s">
        <v>22</v>
      </c>
      <c r="I18" s="59" t="s">
        <v>22</v>
      </c>
      <c r="J18" s="59" t="s">
        <v>22</v>
      </c>
      <c r="K18" s="59" t="s">
        <v>22</v>
      </c>
      <c r="L18" s="59" t="s">
        <v>22</v>
      </c>
      <c r="M18" s="59" t="s">
        <v>22</v>
      </c>
      <c r="N18" s="59" t="s">
        <v>22</v>
      </c>
      <c r="O18" s="59" t="s">
        <v>22</v>
      </c>
      <c r="P18" s="59" t="s">
        <v>22</v>
      </c>
      <c r="Q18" s="59" t="s">
        <v>22</v>
      </c>
      <c r="R18" s="59" t="s">
        <v>22</v>
      </c>
      <c r="S18" s="59" t="s">
        <v>22</v>
      </c>
      <c r="T18" s="59" t="s">
        <v>22</v>
      </c>
      <c r="U18" s="59" t="s">
        <v>22</v>
      </c>
      <c r="Y18" t="s">
        <v>153</v>
      </c>
    </row>
    <row r="19" spans="1:25" ht="14.4">
      <c r="A19" s="55">
        <v>1961</v>
      </c>
      <c r="B19" s="59" t="s">
        <v>22</v>
      </c>
      <c r="C19" s="59" t="s">
        <v>22</v>
      </c>
      <c r="D19" s="59" t="s">
        <v>22</v>
      </c>
      <c r="E19" s="59" t="s">
        <v>22</v>
      </c>
      <c r="F19" s="59" t="s">
        <v>22</v>
      </c>
      <c r="G19" s="59" t="s">
        <v>22</v>
      </c>
      <c r="H19" s="59" t="s">
        <v>22</v>
      </c>
      <c r="I19" s="59" t="s">
        <v>22</v>
      </c>
      <c r="J19" s="59" t="s">
        <v>22</v>
      </c>
      <c r="K19" s="59" t="s">
        <v>22</v>
      </c>
      <c r="L19" s="59" t="s">
        <v>22</v>
      </c>
      <c r="M19" s="59" t="s">
        <v>22</v>
      </c>
      <c r="N19" s="59" t="s">
        <v>22</v>
      </c>
      <c r="O19" s="59" t="s">
        <v>22</v>
      </c>
      <c r="P19" s="59" t="s">
        <v>22</v>
      </c>
      <c r="Q19" s="59" t="s">
        <v>22</v>
      </c>
      <c r="R19" s="59" t="s">
        <v>22</v>
      </c>
      <c r="S19" s="59" t="s">
        <v>22</v>
      </c>
      <c r="T19" s="59" t="s">
        <v>22</v>
      </c>
      <c r="U19" s="59" t="s">
        <v>22</v>
      </c>
      <c r="Y19"/>
    </row>
    <row r="20" spans="1:25" ht="14.4">
      <c r="A20" s="55">
        <v>1962</v>
      </c>
      <c r="B20" s="59" t="s">
        <v>22</v>
      </c>
      <c r="C20" s="59" t="s">
        <v>22</v>
      </c>
      <c r="D20" s="59" t="s">
        <v>22</v>
      </c>
      <c r="E20" s="59" t="s">
        <v>22</v>
      </c>
      <c r="F20" s="59" t="s">
        <v>22</v>
      </c>
      <c r="G20" s="59" t="s">
        <v>22</v>
      </c>
      <c r="H20" s="59" t="s">
        <v>22</v>
      </c>
      <c r="I20" s="59" t="s">
        <v>22</v>
      </c>
      <c r="J20" s="59" t="s">
        <v>22</v>
      </c>
      <c r="K20" s="59" t="s">
        <v>22</v>
      </c>
      <c r="L20" s="59" t="s">
        <v>22</v>
      </c>
      <c r="M20" s="59" t="s">
        <v>22</v>
      </c>
      <c r="N20" s="59" t="s">
        <v>22</v>
      </c>
      <c r="O20" s="59" t="s">
        <v>22</v>
      </c>
      <c r="P20" s="59" t="s">
        <v>22</v>
      </c>
      <c r="Q20" s="59" t="s">
        <v>22</v>
      </c>
      <c r="R20" s="59" t="s">
        <v>22</v>
      </c>
      <c r="S20" s="59" t="s">
        <v>22</v>
      </c>
      <c r="T20" s="59" t="s">
        <v>22</v>
      </c>
      <c r="U20" s="59" t="s">
        <v>22</v>
      </c>
      <c r="Y20" t="s">
        <v>154</v>
      </c>
    </row>
    <row r="21" spans="1:25" ht="14.4">
      <c r="A21" s="55">
        <v>1963</v>
      </c>
      <c r="B21" s="59" t="s">
        <v>22</v>
      </c>
      <c r="C21" s="59" t="s">
        <v>22</v>
      </c>
      <c r="D21" s="59" t="s">
        <v>22</v>
      </c>
      <c r="E21" s="59" t="s">
        <v>22</v>
      </c>
      <c r="F21" s="59" t="s">
        <v>22</v>
      </c>
      <c r="G21" s="59" t="s">
        <v>22</v>
      </c>
      <c r="H21" s="59" t="s">
        <v>22</v>
      </c>
      <c r="I21" s="59" t="s">
        <v>22</v>
      </c>
      <c r="J21" s="59" t="s">
        <v>22</v>
      </c>
      <c r="K21" s="59" t="s">
        <v>22</v>
      </c>
      <c r="L21" s="59" t="s">
        <v>22</v>
      </c>
      <c r="M21" s="59" t="s">
        <v>22</v>
      </c>
      <c r="N21" s="59" t="s">
        <v>22</v>
      </c>
      <c r="O21" s="59" t="s">
        <v>22</v>
      </c>
      <c r="P21" s="59" t="s">
        <v>22</v>
      </c>
      <c r="Q21" s="59" t="s">
        <v>22</v>
      </c>
      <c r="R21" s="59" t="s">
        <v>22</v>
      </c>
      <c r="S21" s="59" t="s">
        <v>22</v>
      </c>
      <c r="T21" s="59" t="s">
        <v>22</v>
      </c>
      <c r="U21" s="59" t="s">
        <v>22</v>
      </c>
      <c r="Y21"/>
    </row>
    <row r="22" spans="1:25" ht="14.4">
      <c r="A22" s="55">
        <v>1964</v>
      </c>
      <c r="B22" s="59" t="s">
        <v>22</v>
      </c>
      <c r="C22" s="59" t="s">
        <v>22</v>
      </c>
      <c r="D22" s="59" t="s">
        <v>22</v>
      </c>
      <c r="E22" s="59" t="s">
        <v>22</v>
      </c>
      <c r="F22" s="59" t="s">
        <v>22</v>
      </c>
      <c r="G22" s="59" t="s">
        <v>22</v>
      </c>
      <c r="H22" s="59" t="s">
        <v>22</v>
      </c>
      <c r="I22" s="59" t="s">
        <v>22</v>
      </c>
      <c r="J22" s="59" t="s">
        <v>22</v>
      </c>
      <c r="K22" s="59" t="s">
        <v>22</v>
      </c>
      <c r="L22" s="59" t="s">
        <v>22</v>
      </c>
      <c r="M22" s="59" t="s">
        <v>22</v>
      </c>
      <c r="N22" s="59" t="s">
        <v>22</v>
      </c>
      <c r="O22" s="59" t="s">
        <v>22</v>
      </c>
      <c r="P22" s="59" t="s">
        <v>22</v>
      </c>
      <c r="Q22" s="59" t="s">
        <v>22</v>
      </c>
      <c r="R22" s="59" t="s">
        <v>22</v>
      </c>
      <c r="S22" s="59" t="s">
        <v>22</v>
      </c>
      <c r="T22" s="59" t="s">
        <v>22</v>
      </c>
      <c r="U22" s="59" t="s">
        <v>22</v>
      </c>
      <c r="Y22" t="s">
        <v>155</v>
      </c>
    </row>
    <row r="23" spans="1:25">
      <c r="A23" s="55">
        <v>1965</v>
      </c>
      <c r="B23" s="59" t="s">
        <v>22</v>
      </c>
      <c r="C23" s="59" t="s">
        <v>22</v>
      </c>
      <c r="D23" s="59" t="s">
        <v>22</v>
      </c>
      <c r="E23" s="59" t="s">
        <v>22</v>
      </c>
      <c r="F23" s="59" t="s">
        <v>22</v>
      </c>
      <c r="G23" s="59" t="s">
        <v>22</v>
      </c>
      <c r="H23" s="59" t="s">
        <v>22</v>
      </c>
      <c r="I23" s="59" t="s">
        <v>22</v>
      </c>
      <c r="J23" s="59" t="s">
        <v>22</v>
      </c>
      <c r="K23" s="59" t="s">
        <v>22</v>
      </c>
      <c r="L23" s="59" t="s">
        <v>22</v>
      </c>
      <c r="M23" s="59" t="s">
        <v>22</v>
      </c>
      <c r="N23" s="59" t="s">
        <v>22</v>
      </c>
      <c r="O23" s="59" t="s">
        <v>22</v>
      </c>
      <c r="P23" s="59" t="s">
        <v>22</v>
      </c>
      <c r="Q23" s="59" t="s">
        <v>22</v>
      </c>
      <c r="R23" s="59" t="s">
        <v>22</v>
      </c>
      <c r="S23" s="59" t="s">
        <v>22</v>
      </c>
      <c r="T23" s="59" t="s">
        <v>22</v>
      </c>
      <c r="U23" s="59" t="s">
        <v>22</v>
      </c>
    </row>
    <row r="24" spans="1:25">
      <c r="A24" s="55">
        <v>1966</v>
      </c>
      <c r="B24" s="59" t="s">
        <v>22</v>
      </c>
      <c r="C24" s="59" t="s">
        <v>22</v>
      </c>
      <c r="D24" s="59" t="s">
        <v>22</v>
      </c>
      <c r="E24" s="59" t="s">
        <v>22</v>
      </c>
      <c r="F24" s="59" t="s">
        <v>22</v>
      </c>
      <c r="G24" s="59" t="s">
        <v>22</v>
      </c>
      <c r="H24" s="59" t="s">
        <v>22</v>
      </c>
      <c r="I24" s="59" t="s">
        <v>22</v>
      </c>
      <c r="J24" s="59" t="s">
        <v>22</v>
      </c>
      <c r="K24" s="59" t="s">
        <v>22</v>
      </c>
      <c r="L24" s="59" t="s">
        <v>22</v>
      </c>
      <c r="M24" s="59" t="s">
        <v>22</v>
      </c>
      <c r="N24" s="59" t="s">
        <v>22</v>
      </c>
      <c r="O24" s="59" t="s">
        <v>22</v>
      </c>
      <c r="P24" s="59" t="s">
        <v>22</v>
      </c>
      <c r="Q24" s="59" t="s">
        <v>22</v>
      </c>
      <c r="R24" s="59" t="s">
        <v>22</v>
      </c>
      <c r="S24" s="59" t="s">
        <v>22</v>
      </c>
      <c r="T24" s="59" t="s">
        <v>22</v>
      </c>
      <c r="U24" s="59" t="s">
        <v>22</v>
      </c>
    </row>
    <row r="25" spans="1:25">
      <c r="A25" s="55">
        <v>1967</v>
      </c>
      <c r="B25" s="59" t="s">
        <v>22</v>
      </c>
      <c r="C25" s="59" t="s">
        <v>22</v>
      </c>
      <c r="D25" s="59" t="s">
        <v>22</v>
      </c>
      <c r="E25" s="59" t="s">
        <v>22</v>
      </c>
      <c r="F25" s="59" t="s">
        <v>22</v>
      </c>
      <c r="G25" s="59" t="s">
        <v>22</v>
      </c>
      <c r="H25" s="59" t="s">
        <v>22</v>
      </c>
      <c r="I25" s="59" t="s">
        <v>22</v>
      </c>
      <c r="J25" s="59" t="s">
        <v>22</v>
      </c>
      <c r="K25" s="59" t="s">
        <v>22</v>
      </c>
      <c r="L25" s="59" t="s">
        <v>22</v>
      </c>
      <c r="M25" s="59" t="s">
        <v>22</v>
      </c>
      <c r="N25" s="59" t="s">
        <v>22</v>
      </c>
      <c r="O25" s="59" t="s">
        <v>22</v>
      </c>
      <c r="P25" s="59" t="s">
        <v>22</v>
      </c>
      <c r="Q25" s="59" t="s">
        <v>22</v>
      </c>
      <c r="R25" s="59" t="s">
        <v>22</v>
      </c>
      <c r="S25" s="59" t="s">
        <v>22</v>
      </c>
      <c r="T25" s="59" t="s">
        <v>22</v>
      </c>
      <c r="U25" s="59" t="s">
        <v>22</v>
      </c>
    </row>
    <row r="26" spans="1:25">
      <c r="A26" s="55">
        <v>1968</v>
      </c>
      <c r="B26" s="59" t="s">
        <v>22</v>
      </c>
      <c r="C26" s="59" t="s">
        <v>22</v>
      </c>
      <c r="D26" s="59" t="s">
        <v>22</v>
      </c>
      <c r="E26" s="59" t="s">
        <v>22</v>
      </c>
      <c r="F26" s="59" t="s">
        <v>22</v>
      </c>
      <c r="G26" s="59" t="s">
        <v>22</v>
      </c>
      <c r="H26" s="59" t="s">
        <v>22</v>
      </c>
      <c r="I26" s="59" t="s">
        <v>22</v>
      </c>
      <c r="J26" s="59" t="s">
        <v>22</v>
      </c>
      <c r="K26" s="59" t="s">
        <v>22</v>
      </c>
      <c r="L26" s="59" t="s">
        <v>22</v>
      </c>
      <c r="M26" s="59" t="s">
        <v>22</v>
      </c>
      <c r="N26" s="59" t="s">
        <v>22</v>
      </c>
      <c r="O26" s="59" t="s">
        <v>22</v>
      </c>
      <c r="P26" s="59" t="s">
        <v>22</v>
      </c>
      <c r="Q26" s="59" t="s">
        <v>22</v>
      </c>
      <c r="R26" s="59" t="s">
        <v>22</v>
      </c>
      <c r="S26" s="59" t="s">
        <v>22</v>
      </c>
      <c r="T26" s="59" t="s">
        <v>22</v>
      </c>
      <c r="U26" s="59" t="s">
        <v>22</v>
      </c>
    </row>
    <row r="27" spans="1:25">
      <c r="A27" s="55">
        <v>1969</v>
      </c>
      <c r="B27" s="59" t="s">
        <v>22</v>
      </c>
      <c r="C27" s="59" t="s">
        <v>22</v>
      </c>
      <c r="D27" s="59" t="s">
        <v>22</v>
      </c>
      <c r="E27" s="59" t="s">
        <v>22</v>
      </c>
      <c r="F27" s="59" t="s">
        <v>22</v>
      </c>
      <c r="G27" s="59" t="s">
        <v>22</v>
      </c>
      <c r="H27" s="59" t="s">
        <v>22</v>
      </c>
      <c r="I27" s="59" t="s">
        <v>22</v>
      </c>
      <c r="J27" s="59" t="s">
        <v>22</v>
      </c>
      <c r="K27" s="59" t="s">
        <v>22</v>
      </c>
      <c r="L27" s="59" t="s">
        <v>22</v>
      </c>
      <c r="M27" s="59" t="s">
        <v>22</v>
      </c>
      <c r="N27" s="59" t="s">
        <v>22</v>
      </c>
      <c r="O27" s="59" t="s">
        <v>22</v>
      </c>
      <c r="P27" s="59" t="s">
        <v>22</v>
      </c>
      <c r="Q27" s="59" t="s">
        <v>22</v>
      </c>
      <c r="R27" s="59" t="s">
        <v>22</v>
      </c>
      <c r="S27" s="59" t="s">
        <v>22</v>
      </c>
      <c r="T27" s="59" t="s">
        <v>22</v>
      </c>
      <c r="U27" s="59" t="s">
        <v>22</v>
      </c>
    </row>
    <row r="28" spans="1:25">
      <c r="A28" s="55">
        <v>1970</v>
      </c>
      <c r="B28" s="59" t="s">
        <v>22</v>
      </c>
      <c r="C28" s="59" t="s">
        <v>22</v>
      </c>
      <c r="D28" s="59" t="s">
        <v>22</v>
      </c>
      <c r="E28" s="59" t="s">
        <v>22</v>
      </c>
      <c r="F28" s="59" t="s">
        <v>22</v>
      </c>
      <c r="G28" s="59" t="s">
        <v>22</v>
      </c>
      <c r="H28" s="59" t="s">
        <v>22</v>
      </c>
      <c r="I28" s="59" t="s">
        <v>22</v>
      </c>
      <c r="J28" s="59" t="s">
        <v>22</v>
      </c>
      <c r="K28" s="59" t="s">
        <v>22</v>
      </c>
      <c r="L28" s="59" t="s">
        <v>22</v>
      </c>
      <c r="M28" s="59" t="s">
        <v>22</v>
      </c>
      <c r="N28" s="59" t="s">
        <v>22</v>
      </c>
      <c r="O28" s="59" t="s">
        <v>22</v>
      </c>
      <c r="P28" s="59" t="s">
        <v>22</v>
      </c>
      <c r="Q28" s="59" t="s">
        <v>22</v>
      </c>
      <c r="R28" s="59" t="s">
        <v>22</v>
      </c>
      <c r="S28" s="59" t="s">
        <v>22</v>
      </c>
      <c r="T28" s="59" t="s">
        <v>22</v>
      </c>
      <c r="U28" s="59" t="s">
        <v>22</v>
      </c>
    </row>
    <row r="29" spans="1:25">
      <c r="A29" s="55">
        <v>1971</v>
      </c>
      <c r="B29" s="59" t="s">
        <v>22</v>
      </c>
      <c r="C29" s="59" t="s">
        <v>22</v>
      </c>
      <c r="D29" s="59" t="s">
        <v>22</v>
      </c>
      <c r="E29" s="59" t="s">
        <v>22</v>
      </c>
      <c r="F29" s="59" t="s">
        <v>22</v>
      </c>
      <c r="G29" s="59" t="s">
        <v>22</v>
      </c>
      <c r="H29" s="59" t="s">
        <v>22</v>
      </c>
      <c r="I29" s="59" t="s">
        <v>22</v>
      </c>
      <c r="J29" s="59" t="s">
        <v>22</v>
      </c>
      <c r="K29" s="59" t="s">
        <v>22</v>
      </c>
      <c r="L29" s="59" t="s">
        <v>22</v>
      </c>
      <c r="M29" s="59" t="s">
        <v>22</v>
      </c>
      <c r="N29" s="59" t="s">
        <v>22</v>
      </c>
      <c r="O29" s="59" t="s">
        <v>22</v>
      </c>
      <c r="P29" s="59" t="s">
        <v>22</v>
      </c>
      <c r="Q29" s="59" t="s">
        <v>22</v>
      </c>
      <c r="R29" s="59" t="s">
        <v>22</v>
      </c>
      <c r="S29" s="59" t="s">
        <v>22</v>
      </c>
      <c r="T29" s="59" t="s">
        <v>22</v>
      </c>
      <c r="U29" s="59" t="s">
        <v>22</v>
      </c>
    </row>
    <row r="30" spans="1:25">
      <c r="A30" s="55">
        <v>1972</v>
      </c>
      <c r="B30" s="59" t="s">
        <v>22</v>
      </c>
      <c r="C30" s="59" t="s">
        <v>22</v>
      </c>
      <c r="D30" s="59" t="s">
        <v>22</v>
      </c>
      <c r="E30" s="59" t="s">
        <v>22</v>
      </c>
      <c r="F30" s="59" t="s">
        <v>22</v>
      </c>
      <c r="G30" s="59" t="s">
        <v>22</v>
      </c>
      <c r="H30" s="59" t="s">
        <v>22</v>
      </c>
      <c r="I30" s="59" t="s">
        <v>22</v>
      </c>
      <c r="J30" s="59" t="s">
        <v>22</v>
      </c>
      <c r="K30" s="59" t="s">
        <v>22</v>
      </c>
      <c r="L30" s="59" t="s">
        <v>22</v>
      </c>
      <c r="M30" s="59" t="s">
        <v>22</v>
      </c>
      <c r="N30" s="59" t="s">
        <v>22</v>
      </c>
      <c r="O30" s="59" t="s">
        <v>22</v>
      </c>
      <c r="P30" s="59" t="s">
        <v>22</v>
      </c>
      <c r="Q30" s="59" t="s">
        <v>22</v>
      </c>
      <c r="R30" s="59" t="s">
        <v>22</v>
      </c>
      <c r="S30" s="59" t="s">
        <v>22</v>
      </c>
      <c r="T30" s="59" t="s">
        <v>22</v>
      </c>
      <c r="U30" s="59" t="s">
        <v>22</v>
      </c>
    </row>
    <row r="31" spans="1:25">
      <c r="A31" s="55">
        <v>1973</v>
      </c>
      <c r="B31" s="59" t="s">
        <v>22</v>
      </c>
      <c r="C31" s="59" t="s">
        <v>22</v>
      </c>
      <c r="D31" s="59" t="s">
        <v>22</v>
      </c>
      <c r="E31" s="59" t="s">
        <v>22</v>
      </c>
      <c r="F31" s="59" t="s">
        <v>22</v>
      </c>
      <c r="G31" s="59" t="s">
        <v>22</v>
      </c>
      <c r="H31" s="59" t="s">
        <v>22</v>
      </c>
      <c r="I31" s="59" t="s">
        <v>22</v>
      </c>
      <c r="J31" s="59" t="s">
        <v>22</v>
      </c>
      <c r="K31" s="59" t="s">
        <v>22</v>
      </c>
      <c r="L31" s="59" t="s">
        <v>22</v>
      </c>
      <c r="M31" s="59" t="s">
        <v>22</v>
      </c>
      <c r="N31" s="59" t="s">
        <v>22</v>
      </c>
      <c r="O31" s="59" t="s">
        <v>22</v>
      </c>
      <c r="P31" s="59" t="s">
        <v>22</v>
      </c>
      <c r="Q31" s="59" t="s">
        <v>22</v>
      </c>
      <c r="R31" s="59" t="s">
        <v>22</v>
      </c>
      <c r="S31" s="59" t="s">
        <v>22</v>
      </c>
      <c r="T31" s="59" t="s">
        <v>22</v>
      </c>
      <c r="U31" s="59" t="s">
        <v>22</v>
      </c>
    </row>
    <row r="32" spans="1:25">
      <c r="A32" s="55">
        <v>1974</v>
      </c>
      <c r="B32" s="59" t="s">
        <v>22</v>
      </c>
      <c r="C32" s="59" t="s">
        <v>22</v>
      </c>
      <c r="D32" s="59" t="s">
        <v>22</v>
      </c>
      <c r="E32" s="59" t="s">
        <v>22</v>
      </c>
      <c r="F32" s="59" t="s">
        <v>22</v>
      </c>
      <c r="G32" s="59" t="s">
        <v>22</v>
      </c>
      <c r="H32" s="59" t="s">
        <v>22</v>
      </c>
      <c r="I32" s="59" t="s">
        <v>22</v>
      </c>
      <c r="J32" s="59" t="s">
        <v>22</v>
      </c>
      <c r="K32" s="59" t="s">
        <v>22</v>
      </c>
      <c r="L32" s="59" t="s">
        <v>22</v>
      </c>
      <c r="M32" s="59" t="s">
        <v>22</v>
      </c>
      <c r="N32" s="59" t="s">
        <v>22</v>
      </c>
      <c r="O32" s="59" t="s">
        <v>22</v>
      </c>
      <c r="P32" s="59" t="s">
        <v>22</v>
      </c>
      <c r="Q32" s="59" t="s">
        <v>22</v>
      </c>
      <c r="R32" s="59" t="s">
        <v>22</v>
      </c>
      <c r="S32" s="59" t="s">
        <v>22</v>
      </c>
      <c r="T32" s="59" t="s">
        <v>22</v>
      </c>
      <c r="U32" s="59" t="s">
        <v>22</v>
      </c>
    </row>
    <row r="33" spans="1:21">
      <c r="A33" s="55">
        <v>1975</v>
      </c>
      <c r="B33" s="59" t="s">
        <v>22</v>
      </c>
      <c r="C33" s="59" t="s">
        <v>22</v>
      </c>
      <c r="D33" s="59" t="s">
        <v>22</v>
      </c>
      <c r="E33" s="59" t="s">
        <v>22</v>
      </c>
      <c r="F33" s="59" t="s">
        <v>22</v>
      </c>
      <c r="G33" s="59" t="s">
        <v>22</v>
      </c>
      <c r="H33" s="59" t="s">
        <v>22</v>
      </c>
      <c r="I33" s="59" t="s">
        <v>22</v>
      </c>
      <c r="J33" s="59" t="s">
        <v>22</v>
      </c>
      <c r="K33" s="59" t="s">
        <v>22</v>
      </c>
      <c r="L33" s="59" t="s">
        <v>22</v>
      </c>
      <c r="M33" s="59" t="s">
        <v>22</v>
      </c>
      <c r="N33" s="59" t="s">
        <v>22</v>
      </c>
      <c r="O33" s="59" t="s">
        <v>22</v>
      </c>
      <c r="P33" s="59" t="s">
        <v>22</v>
      </c>
      <c r="Q33" s="59" t="s">
        <v>22</v>
      </c>
      <c r="R33" s="59" t="s">
        <v>22</v>
      </c>
      <c r="S33" s="59" t="s">
        <v>22</v>
      </c>
      <c r="T33" s="59" t="s">
        <v>22</v>
      </c>
      <c r="U33" s="59" t="s">
        <v>22</v>
      </c>
    </row>
    <row r="34" spans="1:21">
      <c r="A34" s="55">
        <v>1976</v>
      </c>
      <c r="B34" s="59" t="s">
        <v>22</v>
      </c>
      <c r="C34" s="59" t="s">
        <v>22</v>
      </c>
      <c r="D34" s="59" t="s">
        <v>22</v>
      </c>
      <c r="E34" s="59" t="s">
        <v>22</v>
      </c>
      <c r="F34" s="59" t="s">
        <v>22</v>
      </c>
      <c r="G34" s="59" t="s">
        <v>22</v>
      </c>
      <c r="H34" s="59" t="s">
        <v>22</v>
      </c>
      <c r="I34" s="59" t="s">
        <v>22</v>
      </c>
      <c r="J34" s="59" t="s">
        <v>22</v>
      </c>
      <c r="K34" s="59" t="s">
        <v>22</v>
      </c>
      <c r="L34" s="59" t="s">
        <v>22</v>
      </c>
      <c r="M34" s="59" t="s">
        <v>22</v>
      </c>
      <c r="N34" s="59" t="s">
        <v>22</v>
      </c>
      <c r="O34" s="59" t="s">
        <v>22</v>
      </c>
      <c r="P34" s="59" t="s">
        <v>22</v>
      </c>
      <c r="Q34" s="59" t="s">
        <v>22</v>
      </c>
      <c r="R34" s="59" t="s">
        <v>22</v>
      </c>
      <c r="S34" s="59" t="s">
        <v>22</v>
      </c>
      <c r="T34" s="59" t="s">
        <v>22</v>
      </c>
      <c r="U34" s="59" t="s">
        <v>22</v>
      </c>
    </row>
    <row r="35" spans="1:21">
      <c r="A35" s="55">
        <v>1977</v>
      </c>
      <c r="B35" s="59" t="s">
        <v>22</v>
      </c>
      <c r="C35" s="59" t="s">
        <v>22</v>
      </c>
      <c r="D35" s="59" t="s">
        <v>22</v>
      </c>
      <c r="E35" s="59" t="s">
        <v>22</v>
      </c>
      <c r="F35" s="59" t="s">
        <v>22</v>
      </c>
      <c r="G35" s="59" t="s">
        <v>22</v>
      </c>
      <c r="H35" s="59" t="s">
        <v>22</v>
      </c>
      <c r="I35" s="59" t="s">
        <v>22</v>
      </c>
      <c r="J35" s="59" t="s">
        <v>22</v>
      </c>
      <c r="K35" s="59" t="s">
        <v>22</v>
      </c>
      <c r="L35" s="59" t="s">
        <v>22</v>
      </c>
      <c r="M35" s="59" t="s">
        <v>22</v>
      </c>
      <c r="N35" s="59" t="s">
        <v>22</v>
      </c>
      <c r="O35" s="59" t="s">
        <v>22</v>
      </c>
      <c r="P35" s="59" t="s">
        <v>22</v>
      </c>
      <c r="Q35" s="59" t="s">
        <v>22</v>
      </c>
      <c r="R35" s="59" t="s">
        <v>22</v>
      </c>
      <c r="S35" s="59" t="s">
        <v>22</v>
      </c>
      <c r="T35" s="59" t="s">
        <v>22</v>
      </c>
      <c r="U35" s="59" t="s">
        <v>22</v>
      </c>
    </row>
    <row r="36" spans="1:21">
      <c r="A36" s="55">
        <v>1978</v>
      </c>
      <c r="B36" s="59" t="s">
        <v>22</v>
      </c>
      <c r="C36" s="59" t="s">
        <v>22</v>
      </c>
      <c r="D36" s="59" t="s">
        <v>22</v>
      </c>
      <c r="E36" s="59" t="s">
        <v>22</v>
      </c>
      <c r="F36" s="59" t="s">
        <v>22</v>
      </c>
      <c r="G36" s="59" t="s">
        <v>22</v>
      </c>
      <c r="H36" s="59" t="s">
        <v>22</v>
      </c>
      <c r="I36" s="59" t="s">
        <v>22</v>
      </c>
      <c r="J36" s="59" t="s">
        <v>22</v>
      </c>
      <c r="K36" s="59" t="s">
        <v>22</v>
      </c>
      <c r="L36" s="59" t="s">
        <v>22</v>
      </c>
      <c r="M36" s="59" t="s">
        <v>22</v>
      </c>
      <c r="N36" s="59" t="s">
        <v>22</v>
      </c>
      <c r="O36" s="59" t="s">
        <v>22</v>
      </c>
      <c r="P36" s="59" t="s">
        <v>22</v>
      </c>
      <c r="Q36" s="59" t="s">
        <v>22</v>
      </c>
      <c r="R36" s="59" t="s">
        <v>22</v>
      </c>
      <c r="S36" s="59" t="s">
        <v>22</v>
      </c>
      <c r="T36" s="59" t="s">
        <v>22</v>
      </c>
      <c r="U36" s="59" t="s">
        <v>22</v>
      </c>
    </row>
    <row r="37" spans="1:21">
      <c r="A37" s="55">
        <v>1979</v>
      </c>
      <c r="B37" s="59" t="s">
        <v>22</v>
      </c>
      <c r="C37" s="59" t="s">
        <v>22</v>
      </c>
      <c r="D37" s="59" t="s">
        <v>22</v>
      </c>
      <c r="E37" s="59" t="s">
        <v>22</v>
      </c>
      <c r="F37" s="59" t="s">
        <v>22</v>
      </c>
      <c r="G37" s="59" t="s">
        <v>22</v>
      </c>
      <c r="H37" s="59" t="s">
        <v>22</v>
      </c>
      <c r="I37" s="59" t="s">
        <v>22</v>
      </c>
      <c r="J37" s="59" t="s">
        <v>22</v>
      </c>
      <c r="K37" s="59" t="s">
        <v>22</v>
      </c>
      <c r="L37" s="59" t="s">
        <v>22</v>
      </c>
      <c r="M37" s="59" t="s">
        <v>22</v>
      </c>
      <c r="N37" s="59" t="s">
        <v>22</v>
      </c>
      <c r="O37" s="59" t="s">
        <v>22</v>
      </c>
      <c r="P37" s="59" t="s">
        <v>22</v>
      </c>
      <c r="Q37" s="59" t="s">
        <v>22</v>
      </c>
      <c r="R37" s="59" t="s">
        <v>22</v>
      </c>
      <c r="S37" s="59" t="s">
        <v>22</v>
      </c>
      <c r="T37" s="59" t="s">
        <v>22</v>
      </c>
      <c r="U37" s="59" t="s">
        <v>22</v>
      </c>
    </row>
    <row r="38" spans="1:21">
      <c r="A38" s="55">
        <v>1980</v>
      </c>
      <c r="B38" s="59" t="s">
        <v>22</v>
      </c>
      <c r="C38" s="59" t="s">
        <v>22</v>
      </c>
      <c r="D38" s="59" t="s">
        <v>22</v>
      </c>
      <c r="E38" s="59" t="s">
        <v>22</v>
      </c>
      <c r="F38" s="59" t="s">
        <v>22</v>
      </c>
      <c r="G38" s="59" t="s">
        <v>22</v>
      </c>
      <c r="H38" s="59" t="s">
        <v>22</v>
      </c>
      <c r="I38" s="59" t="s">
        <v>22</v>
      </c>
      <c r="J38" s="59" t="s">
        <v>22</v>
      </c>
      <c r="K38" s="59" t="s">
        <v>22</v>
      </c>
      <c r="L38" s="59" t="s">
        <v>22</v>
      </c>
      <c r="M38" s="59" t="s">
        <v>22</v>
      </c>
      <c r="N38" s="59" t="s">
        <v>22</v>
      </c>
      <c r="O38" s="59" t="s">
        <v>22</v>
      </c>
      <c r="P38" s="59" t="s">
        <v>22</v>
      </c>
      <c r="Q38" s="59" t="s">
        <v>22</v>
      </c>
      <c r="R38" s="59" t="s">
        <v>22</v>
      </c>
      <c r="S38" s="59" t="s">
        <v>22</v>
      </c>
      <c r="T38" s="59" t="s">
        <v>22</v>
      </c>
      <c r="U38" s="59" t="s">
        <v>22</v>
      </c>
    </row>
    <row r="39" spans="1:21">
      <c r="A39" s="55">
        <v>1981</v>
      </c>
      <c r="B39" s="59" t="s">
        <v>22</v>
      </c>
      <c r="C39" s="59" t="s">
        <v>22</v>
      </c>
      <c r="D39" s="59" t="s">
        <v>22</v>
      </c>
      <c r="E39" s="59" t="s">
        <v>22</v>
      </c>
      <c r="F39" s="59" t="s">
        <v>22</v>
      </c>
      <c r="G39" s="59" t="s">
        <v>22</v>
      </c>
      <c r="H39" s="59" t="s">
        <v>22</v>
      </c>
      <c r="I39" s="59" t="s">
        <v>22</v>
      </c>
      <c r="J39" s="59" t="s">
        <v>22</v>
      </c>
      <c r="K39" s="59" t="s">
        <v>22</v>
      </c>
      <c r="L39" s="59" t="s">
        <v>22</v>
      </c>
      <c r="M39" s="59" t="s">
        <v>22</v>
      </c>
      <c r="N39" s="59" t="s">
        <v>22</v>
      </c>
      <c r="O39" s="59" t="s">
        <v>22</v>
      </c>
      <c r="P39" s="59" t="s">
        <v>22</v>
      </c>
      <c r="Q39" s="59" t="s">
        <v>22</v>
      </c>
      <c r="R39" s="59" t="s">
        <v>22</v>
      </c>
      <c r="S39" s="59" t="s">
        <v>22</v>
      </c>
      <c r="T39" s="59" t="s">
        <v>22</v>
      </c>
      <c r="U39" s="59" t="s">
        <v>22</v>
      </c>
    </row>
    <row r="40" spans="1:21">
      <c r="A40" s="55">
        <v>1982</v>
      </c>
      <c r="B40" s="59" t="s">
        <v>22</v>
      </c>
      <c r="C40" s="59" t="s">
        <v>22</v>
      </c>
      <c r="D40" s="59" t="s">
        <v>22</v>
      </c>
      <c r="E40" s="59" t="s">
        <v>22</v>
      </c>
      <c r="F40" s="59" t="s">
        <v>22</v>
      </c>
      <c r="G40" s="59" t="s">
        <v>22</v>
      </c>
      <c r="H40" s="59" t="s">
        <v>22</v>
      </c>
      <c r="I40" s="59" t="s">
        <v>22</v>
      </c>
      <c r="J40" s="59" t="s">
        <v>22</v>
      </c>
      <c r="K40" s="59" t="s">
        <v>22</v>
      </c>
      <c r="L40" s="59" t="s">
        <v>22</v>
      </c>
      <c r="M40" s="59" t="s">
        <v>22</v>
      </c>
      <c r="N40" s="59" t="s">
        <v>22</v>
      </c>
      <c r="O40" s="59" t="s">
        <v>22</v>
      </c>
      <c r="P40" s="59" t="s">
        <v>22</v>
      </c>
      <c r="Q40" s="59" t="s">
        <v>22</v>
      </c>
      <c r="R40" s="59" t="s">
        <v>22</v>
      </c>
      <c r="S40" s="59" t="s">
        <v>22</v>
      </c>
      <c r="T40" s="59" t="s">
        <v>22</v>
      </c>
      <c r="U40" s="59" t="s">
        <v>22</v>
      </c>
    </row>
    <row r="41" spans="1:21">
      <c r="A41" s="55">
        <v>1983</v>
      </c>
      <c r="B41" s="59" t="s">
        <v>22</v>
      </c>
      <c r="C41" s="59" t="s">
        <v>22</v>
      </c>
      <c r="D41" s="59" t="s">
        <v>22</v>
      </c>
      <c r="E41" s="59" t="s">
        <v>22</v>
      </c>
      <c r="F41" s="59" t="s">
        <v>22</v>
      </c>
      <c r="G41" s="59" t="s">
        <v>22</v>
      </c>
      <c r="H41" s="59" t="s">
        <v>22</v>
      </c>
      <c r="I41" s="59" t="s">
        <v>22</v>
      </c>
      <c r="J41" s="59" t="s">
        <v>22</v>
      </c>
      <c r="K41" s="59" t="s">
        <v>22</v>
      </c>
      <c r="L41" s="59" t="s">
        <v>22</v>
      </c>
      <c r="M41" s="59" t="s">
        <v>22</v>
      </c>
      <c r="N41" s="59" t="s">
        <v>22</v>
      </c>
      <c r="O41" s="59" t="s">
        <v>22</v>
      </c>
      <c r="P41" s="59" t="s">
        <v>22</v>
      </c>
      <c r="Q41" s="59" t="s">
        <v>22</v>
      </c>
      <c r="R41" s="59" t="s">
        <v>22</v>
      </c>
      <c r="S41" s="59" t="s">
        <v>22</v>
      </c>
      <c r="T41" s="59" t="s">
        <v>22</v>
      </c>
      <c r="U41" s="59" t="s">
        <v>22</v>
      </c>
    </row>
    <row r="42" spans="1:21">
      <c r="A42" s="55">
        <v>1984</v>
      </c>
      <c r="B42" s="59" t="s">
        <v>22</v>
      </c>
      <c r="C42" s="59" t="s">
        <v>22</v>
      </c>
      <c r="D42" s="59" t="s">
        <v>22</v>
      </c>
      <c r="E42" s="59" t="s">
        <v>22</v>
      </c>
      <c r="F42" s="59" t="s">
        <v>22</v>
      </c>
      <c r="G42" s="59" t="s">
        <v>22</v>
      </c>
      <c r="H42" s="59" t="s">
        <v>22</v>
      </c>
      <c r="I42" s="59" t="s">
        <v>22</v>
      </c>
      <c r="J42" s="59" t="s">
        <v>22</v>
      </c>
      <c r="K42" s="59" t="s">
        <v>22</v>
      </c>
      <c r="L42" s="59" t="s">
        <v>22</v>
      </c>
      <c r="M42" s="59" t="s">
        <v>22</v>
      </c>
      <c r="N42" s="59" t="s">
        <v>22</v>
      </c>
      <c r="O42" s="59" t="s">
        <v>22</v>
      </c>
      <c r="P42" s="59" t="s">
        <v>22</v>
      </c>
      <c r="Q42" s="59" t="s">
        <v>22</v>
      </c>
      <c r="R42" s="59" t="s">
        <v>22</v>
      </c>
      <c r="S42" s="59" t="s">
        <v>22</v>
      </c>
      <c r="T42" s="59" t="s">
        <v>22</v>
      </c>
      <c r="U42" s="59" t="s">
        <v>22</v>
      </c>
    </row>
    <row r="43" spans="1:21">
      <c r="A43" s="55">
        <v>1985</v>
      </c>
      <c r="B43" s="59" t="s">
        <v>22</v>
      </c>
      <c r="C43" s="59" t="s">
        <v>22</v>
      </c>
      <c r="D43" s="59" t="s">
        <v>22</v>
      </c>
      <c r="E43" s="59" t="s">
        <v>22</v>
      </c>
      <c r="F43" s="59" t="s">
        <v>22</v>
      </c>
      <c r="G43" s="59" t="s">
        <v>22</v>
      </c>
      <c r="H43" s="59" t="s">
        <v>22</v>
      </c>
      <c r="I43" s="59" t="s">
        <v>22</v>
      </c>
      <c r="J43" s="59" t="s">
        <v>22</v>
      </c>
      <c r="K43" s="59" t="s">
        <v>22</v>
      </c>
      <c r="L43" s="59" t="s">
        <v>22</v>
      </c>
      <c r="M43" s="59" t="s">
        <v>22</v>
      </c>
      <c r="N43" s="59" t="s">
        <v>22</v>
      </c>
      <c r="O43" s="59" t="s">
        <v>22</v>
      </c>
      <c r="P43" s="59" t="s">
        <v>22</v>
      </c>
      <c r="Q43" s="59" t="s">
        <v>22</v>
      </c>
      <c r="R43" s="59" t="s">
        <v>22</v>
      </c>
      <c r="S43" s="59" t="s">
        <v>22</v>
      </c>
      <c r="T43" s="59" t="s">
        <v>22</v>
      </c>
      <c r="U43" s="59" t="s">
        <v>22</v>
      </c>
    </row>
    <row r="44" spans="1:21">
      <c r="A44" s="55">
        <v>1986</v>
      </c>
      <c r="B44" s="59" t="s">
        <v>22</v>
      </c>
      <c r="C44" s="59" t="s">
        <v>22</v>
      </c>
      <c r="D44" s="59" t="s">
        <v>22</v>
      </c>
      <c r="E44" s="59" t="s">
        <v>22</v>
      </c>
      <c r="F44" s="59" t="s">
        <v>22</v>
      </c>
      <c r="G44" s="59" t="s">
        <v>22</v>
      </c>
      <c r="H44" s="59" t="s">
        <v>22</v>
      </c>
      <c r="I44" s="59" t="s">
        <v>22</v>
      </c>
      <c r="J44" s="59" t="s">
        <v>22</v>
      </c>
      <c r="K44" s="59" t="s">
        <v>22</v>
      </c>
      <c r="L44" s="59" t="s">
        <v>22</v>
      </c>
      <c r="M44" s="59" t="s">
        <v>22</v>
      </c>
      <c r="N44" s="59" t="s">
        <v>22</v>
      </c>
      <c r="O44" s="59" t="s">
        <v>22</v>
      </c>
      <c r="P44" s="59" t="s">
        <v>22</v>
      </c>
      <c r="Q44" s="59" t="s">
        <v>22</v>
      </c>
      <c r="R44" s="59" t="s">
        <v>22</v>
      </c>
      <c r="S44" s="59" t="s">
        <v>22</v>
      </c>
      <c r="T44" s="59" t="s">
        <v>22</v>
      </c>
      <c r="U44" s="59" t="s">
        <v>22</v>
      </c>
    </row>
    <row r="45" spans="1:21">
      <c r="A45" s="55">
        <v>1987</v>
      </c>
      <c r="B45" s="59" t="s">
        <v>22</v>
      </c>
      <c r="C45" s="59" t="s">
        <v>22</v>
      </c>
      <c r="D45" s="59" t="s">
        <v>22</v>
      </c>
      <c r="E45" s="59" t="s">
        <v>22</v>
      </c>
      <c r="F45" s="59" t="s">
        <v>22</v>
      </c>
      <c r="G45" s="59" t="s">
        <v>22</v>
      </c>
      <c r="H45" s="59" t="s">
        <v>22</v>
      </c>
      <c r="I45" s="59" t="s">
        <v>22</v>
      </c>
      <c r="J45" s="59" t="s">
        <v>22</v>
      </c>
      <c r="K45" s="59" t="s">
        <v>22</v>
      </c>
      <c r="L45" s="59" t="s">
        <v>22</v>
      </c>
      <c r="M45" s="59" t="s">
        <v>22</v>
      </c>
      <c r="N45" s="59" t="s">
        <v>22</v>
      </c>
      <c r="O45" s="59" t="s">
        <v>22</v>
      </c>
      <c r="P45" s="59" t="s">
        <v>22</v>
      </c>
      <c r="Q45" s="59" t="s">
        <v>22</v>
      </c>
      <c r="R45" s="59" t="s">
        <v>22</v>
      </c>
      <c r="S45" s="59" t="s">
        <v>22</v>
      </c>
      <c r="T45" s="59" t="s">
        <v>22</v>
      </c>
      <c r="U45" s="59" t="s">
        <v>22</v>
      </c>
    </row>
    <row r="46" spans="1:21">
      <c r="A46" s="55">
        <v>1988</v>
      </c>
      <c r="B46" s="59" t="s">
        <v>22</v>
      </c>
      <c r="C46" s="59" t="s">
        <v>22</v>
      </c>
      <c r="D46" s="59" t="s">
        <v>22</v>
      </c>
      <c r="E46" s="59" t="s">
        <v>22</v>
      </c>
      <c r="F46" s="59" t="s">
        <v>22</v>
      </c>
      <c r="G46" s="59" t="s">
        <v>22</v>
      </c>
      <c r="H46" s="59" t="s">
        <v>22</v>
      </c>
      <c r="I46" s="59" t="s">
        <v>22</v>
      </c>
      <c r="J46" s="59" t="s">
        <v>22</v>
      </c>
      <c r="K46" s="59" t="s">
        <v>22</v>
      </c>
      <c r="L46" s="59" t="s">
        <v>22</v>
      </c>
      <c r="M46" s="59" t="s">
        <v>22</v>
      </c>
      <c r="N46" s="59" t="s">
        <v>22</v>
      </c>
      <c r="O46" s="59" t="s">
        <v>22</v>
      </c>
      <c r="P46" s="59" t="s">
        <v>22</v>
      </c>
      <c r="Q46" s="59" t="s">
        <v>22</v>
      </c>
      <c r="R46" s="59" t="s">
        <v>22</v>
      </c>
      <c r="S46" s="59" t="s">
        <v>22</v>
      </c>
      <c r="T46" s="59" t="s">
        <v>22</v>
      </c>
      <c r="U46" s="59" t="s">
        <v>22</v>
      </c>
    </row>
    <row r="47" spans="1:21">
      <c r="A47" s="55">
        <v>1989</v>
      </c>
      <c r="B47" s="59" t="s">
        <v>22</v>
      </c>
      <c r="C47" s="59" t="s">
        <v>22</v>
      </c>
      <c r="D47" s="59" t="s">
        <v>22</v>
      </c>
      <c r="E47" s="59" t="s">
        <v>22</v>
      </c>
      <c r="F47" s="59" t="s">
        <v>22</v>
      </c>
      <c r="G47" s="59" t="s">
        <v>22</v>
      </c>
      <c r="H47" s="59" t="s">
        <v>22</v>
      </c>
      <c r="I47" s="59" t="s">
        <v>22</v>
      </c>
      <c r="J47" s="59" t="s">
        <v>22</v>
      </c>
      <c r="K47" s="59" t="s">
        <v>22</v>
      </c>
      <c r="L47" s="59" t="s">
        <v>22</v>
      </c>
      <c r="M47" s="59" t="s">
        <v>22</v>
      </c>
      <c r="N47" s="59" t="s">
        <v>22</v>
      </c>
      <c r="O47" s="59" t="s">
        <v>22</v>
      </c>
      <c r="P47" s="59" t="s">
        <v>22</v>
      </c>
      <c r="Q47" s="59" t="s">
        <v>22</v>
      </c>
      <c r="R47" s="59" t="s">
        <v>22</v>
      </c>
      <c r="S47" s="59" t="s">
        <v>22</v>
      </c>
      <c r="T47" s="59" t="s">
        <v>22</v>
      </c>
      <c r="U47" s="59" t="s">
        <v>22</v>
      </c>
    </row>
    <row r="48" spans="1:21">
      <c r="A48" s="55">
        <v>1990</v>
      </c>
      <c r="B48" s="59">
        <v>100.3</v>
      </c>
      <c r="C48" s="59">
        <v>88.3</v>
      </c>
      <c r="D48" s="59">
        <v>112.2</v>
      </c>
      <c r="E48" s="59">
        <v>79.8</v>
      </c>
      <c r="F48" s="59">
        <v>96.9</v>
      </c>
      <c r="G48" s="59">
        <v>98.9</v>
      </c>
      <c r="H48" s="59">
        <v>125.6</v>
      </c>
      <c r="I48" s="59">
        <v>81.7</v>
      </c>
      <c r="J48" s="59">
        <v>75.3</v>
      </c>
      <c r="K48" s="59">
        <v>82.4</v>
      </c>
      <c r="L48" s="59">
        <v>78.400000000000006</v>
      </c>
      <c r="M48" s="59">
        <v>77.8</v>
      </c>
      <c r="N48" s="59">
        <v>134.4</v>
      </c>
      <c r="O48" s="59">
        <v>131</v>
      </c>
      <c r="P48" s="59">
        <v>87.7</v>
      </c>
      <c r="Q48" s="59">
        <v>77.900000000000006</v>
      </c>
      <c r="R48" s="59">
        <v>78.599999999999994</v>
      </c>
      <c r="S48" s="59">
        <v>81.3</v>
      </c>
      <c r="T48" s="59">
        <v>216.9</v>
      </c>
      <c r="U48" s="59">
        <v>101.1</v>
      </c>
    </row>
    <row r="49" spans="1:21">
      <c r="A49" s="55">
        <v>1991</v>
      </c>
      <c r="B49" s="59">
        <v>104.8</v>
      </c>
      <c r="C49" s="59">
        <v>92</v>
      </c>
      <c r="D49" s="59">
        <v>117.5</v>
      </c>
      <c r="E49" s="59">
        <v>82.9</v>
      </c>
      <c r="F49" s="59">
        <v>101.2</v>
      </c>
      <c r="G49" s="59">
        <v>104</v>
      </c>
      <c r="H49" s="59">
        <v>130.9</v>
      </c>
      <c r="I49" s="59">
        <v>83.3</v>
      </c>
      <c r="J49" s="59">
        <v>78.900000000000006</v>
      </c>
      <c r="K49" s="59">
        <v>86.4</v>
      </c>
      <c r="L49" s="59">
        <v>81.8</v>
      </c>
      <c r="M49" s="59">
        <v>80.900000000000006</v>
      </c>
      <c r="N49" s="59">
        <v>140.9</v>
      </c>
      <c r="O49" s="59">
        <v>136.9</v>
      </c>
      <c r="P49" s="59">
        <v>94</v>
      </c>
      <c r="Q49" s="59">
        <v>81.2</v>
      </c>
      <c r="R49" s="59">
        <v>81.400000000000006</v>
      </c>
      <c r="S49" s="59">
        <v>84.7</v>
      </c>
      <c r="T49" s="59">
        <v>226.6</v>
      </c>
      <c r="U49" s="59">
        <v>105.5</v>
      </c>
    </row>
    <row r="50" spans="1:21">
      <c r="A50" s="55">
        <v>1992</v>
      </c>
      <c r="B50" s="59">
        <v>106.9</v>
      </c>
      <c r="C50" s="59">
        <v>95</v>
      </c>
      <c r="D50" s="59">
        <v>118.7</v>
      </c>
      <c r="E50" s="59">
        <v>85.9</v>
      </c>
      <c r="F50" s="59">
        <v>104.1</v>
      </c>
      <c r="G50" s="59">
        <v>106.2</v>
      </c>
      <c r="H50" s="59">
        <v>131.19999999999999</v>
      </c>
      <c r="I50" s="59">
        <v>87.4</v>
      </c>
      <c r="J50" s="59">
        <v>81.400000000000006</v>
      </c>
      <c r="K50" s="59">
        <v>89</v>
      </c>
      <c r="L50" s="59">
        <v>83.9</v>
      </c>
      <c r="M50" s="59">
        <v>83.3</v>
      </c>
      <c r="N50" s="59">
        <v>145.1</v>
      </c>
      <c r="O50" s="59">
        <v>141.5</v>
      </c>
      <c r="P50" s="59">
        <v>94.5</v>
      </c>
      <c r="Q50" s="59">
        <v>82.5</v>
      </c>
      <c r="R50" s="59">
        <v>82.9</v>
      </c>
      <c r="S50" s="59">
        <v>85.9</v>
      </c>
      <c r="T50" s="59">
        <v>224.9</v>
      </c>
      <c r="U50" s="59">
        <v>107</v>
      </c>
    </row>
    <row r="51" spans="1:21">
      <c r="A51" s="55">
        <v>1993</v>
      </c>
      <c r="B51" s="59">
        <v>107.1</v>
      </c>
      <c r="C51" s="59">
        <v>95.5</v>
      </c>
      <c r="D51" s="59">
        <v>118.6</v>
      </c>
      <c r="E51" s="59">
        <v>86.5</v>
      </c>
      <c r="F51" s="59">
        <v>104.6</v>
      </c>
      <c r="G51" s="59">
        <v>106.3</v>
      </c>
      <c r="H51" s="59">
        <v>130.9</v>
      </c>
      <c r="I51" s="59">
        <v>87.6</v>
      </c>
      <c r="J51" s="59">
        <v>82.5</v>
      </c>
      <c r="K51" s="59">
        <v>89.4</v>
      </c>
      <c r="L51" s="59">
        <v>84.8</v>
      </c>
      <c r="M51" s="59">
        <v>84.1</v>
      </c>
      <c r="N51" s="59">
        <v>144.80000000000001</v>
      </c>
      <c r="O51" s="59">
        <v>139.5</v>
      </c>
      <c r="P51" s="59">
        <v>95.6</v>
      </c>
      <c r="Q51" s="59">
        <v>83.9</v>
      </c>
      <c r="R51" s="59">
        <v>83.9</v>
      </c>
      <c r="S51" s="59">
        <v>87.6</v>
      </c>
      <c r="T51" s="59">
        <v>221.1</v>
      </c>
      <c r="U51" s="59">
        <v>107.5</v>
      </c>
    </row>
    <row r="52" spans="1:21">
      <c r="A52" s="55">
        <v>1994</v>
      </c>
      <c r="B52" s="59">
        <v>108.7</v>
      </c>
      <c r="C52" s="59">
        <v>98.5</v>
      </c>
      <c r="D52" s="59">
        <v>118.9</v>
      </c>
      <c r="E52" s="59">
        <v>88.1</v>
      </c>
      <c r="F52" s="59">
        <v>108.9</v>
      </c>
      <c r="G52" s="59">
        <v>105.3</v>
      </c>
      <c r="H52" s="59">
        <v>132.6</v>
      </c>
      <c r="I52" s="59">
        <v>90.2</v>
      </c>
      <c r="J52" s="59">
        <v>83.7</v>
      </c>
      <c r="K52" s="59">
        <v>90.5</v>
      </c>
      <c r="L52" s="59">
        <v>86.5</v>
      </c>
      <c r="M52" s="59">
        <v>85.5</v>
      </c>
      <c r="N52" s="59">
        <v>154.69999999999999</v>
      </c>
      <c r="O52" s="59">
        <v>134.9</v>
      </c>
      <c r="P52" s="59">
        <v>95.2</v>
      </c>
      <c r="Q52" s="59">
        <v>85.7</v>
      </c>
      <c r="R52" s="59">
        <v>85.8</v>
      </c>
      <c r="S52" s="59">
        <v>89.3</v>
      </c>
      <c r="T52" s="59">
        <v>222.7</v>
      </c>
      <c r="U52" s="59">
        <v>109.2</v>
      </c>
    </row>
    <row r="53" spans="1:21">
      <c r="A53" s="55">
        <v>1995</v>
      </c>
      <c r="B53" s="59">
        <v>109.9</v>
      </c>
      <c r="C53" s="59">
        <v>99.5</v>
      </c>
      <c r="D53" s="59">
        <v>120.3</v>
      </c>
      <c r="E53" s="59">
        <v>89.9</v>
      </c>
      <c r="F53" s="59">
        <v>109</v>
      </c>
      <c r="G53" s="59">
        <v>107.1</v>
      </c>
      <c r="H53" s="59">
        <v>133.5</v>
      </c>
      <c r="I53" s="59">
        <v>91.7</v>
      </c>
      <c r="J53" s="59">
        <v>85.6</v>
      </c>
      <c r="K53" s="59">
        <v>92.5</v>
      </c>
      <c r="L53" s="59">
        <v>87.7</v>
      </c>
      <c r="M53" s="59">
        <v>86.4</v>
      </c>
      <c r="N53" s="59">
        <v>152.9</v>
      </c>
      <c r="O53" s="59">
        <v>138.69999999999999</v>
      </c>
      <c r="P53" s="59">
        <v>95.7</v>
      </c>
      <c r="Q53" s="59">
        <v>86.9</v>
      </c>
      <c r="R53" s="59">
        <v>86.8</v>
      </c>
      <c r="S53" s="59">
        <v>90.1</v>
      </c>
      <c r="T53" s="59">
        <v>223.7</v>
      </c>
      <c r="U53" s="59">
        <v>110.1</v>
      </c>
    </row>
    <row r="54" spans="1:21">
      <c r="A54" s="55">
        <v>1996</v>
      </c>
      <c r="B54" s="59">
        <v>111.1</v>
      </c>
      <c r="C54" s="59">
        <v>100.5</v>
      </c>
      <c r="D54" s="59">
        <v>121.7</v>
      </c>
      <c r="E54" s="59">
        <v>90.8</v>
      </c>
      <c r="F54" s="59">
        <v>110.2</v>
      </c>
      <c r="G54" s="59">
        <v>108.7</v>
      </c>
      <c r="H54" s="59">
        <v>134.6</v>
      </c>
      <c r="I54" s="59">
        <v>91.7</v>
      </c>
      <c r="J54" s="59">
        <v>86.8</v>
      </c>
      <c r="K54" s="59">
        <v>94</v>
      </c>
      <c r="L54" s="59">
        <v>89.1</v>
      </c>
      <c r="M54" s="59">
        <v>87.7</v>
      </c>
      <c r="N54" s="59">
        <v>153.9</v>
      </c>
      <c r="O54" s="59">
        <v>139.19999999999999</v>
      </c>
      <c r="P54" s="59">
        <v>99.1</v>
      </c>
      <c r="Q54" s="59">
        <v>87.9</v>
      </c>
      <c r="R54" s="59">
        <v>88</v>
      </c>
      <c r="S54" s="59">
        <v>92.3</v>
      </c>
      <c r="T54" s="59">
        <v>223.6</v>
      </c>
      <c r="U54" s="59">
        <v>111.8</v>
      </c>
    </row>
    <row r="55" spans="1:21">
      <c r="A55" s="55">
        <v>1997</v>
      </c>
      <c r="B55" s="59">
        <v>112.9</v>
      </c>
      <c r="C55" s="59">
        <v>102.8</v>
      </c>
      <c r="D55" s="59">
        <v>123</v>
      </c>
      <c r="E55" s="59">
        <v>93.7</v>
      </c>
      <c r="F55" s="59">
        <v>111.8</v>
      </c>
      <c r="G55" s="59">
        <v>110.4</v>
      </c>
      <c r="H55" s="59">
        <v>135.6</v>
      </c>
      <c r="I55" s="59">
        <v>97.7</v>
      </c>
      <c r="J55" s="59">
        <v>88.2</v>
      </c>
      <c r="K55" s="59">
        <v>95.3</v>
      </c>
      <c r="L55" s="59">
        <v>90.9</v>
      </c>
      <c r="M55" s="59">
        <v>89.2</v>
      </c>
      <c r="N55" s="59">
        <v>155.30000000000001</v>
      </c>
      <c r="O55" s="59">
        <v>142.4</v>
      </c>
      <c r="P55" s="59">
        <v>99.9</v>
      </c>
      <c r="Q55" s="59">
        <v>88.8</v>
      </c>
      <c r="R55" s="59">
        <v>89.2</v>
      </c>
      <c r="S55" s="59">
        <v>92.3</v>
      </c>
      <c r="T55" s="59">
        <v>225.2</v>
      </c>
      <c r="U55" s="59">
        <v>112.8</v>
      </c>
    </row>
    <row r="56" spans="1:21">
      <c r="A56" s="55">
        <v>1998</v>
      </c>
      <c r="B56" s="59">
        <v>111.4</v>
      </c>
      <c r="C56" s="59">
        <v>102.4</v>
      </c>
      <c r="D56" s="59">
        <v>120.3</v>
      </c>
      <c r="E56" s="59">
        <v>93.6</v>
      </c>
      <c r="F56" s="59">
        <v>111.2</v>
      </c>
      <c r="G56" s="59">
        <v>108.2</v>
      </c>
      <c r="H56" s="59">
        <v>132.4</v>
      </c>
      <c r="I56" s="59">
        <v>97</v>
      </c>
      <c r="J56" s="59">
        <v>88.1</v>
      </c>
      <c r="K56" s="59">
        <v>95.8</v>
      </c>
      <c r="L56" s="59">
        <v>90.2</v>
      </c>
      <c r="M56" s="59">
        <v>88.6</v>
      </c>
      <c r="N56" s="59">
        <v>154.80000000000001</v>
      </c>
      <c r="O56" s="59">
        <v>138.80000000000001</v>
      </c>
      <c r="P56" s="59">
        <v>97.7</v>
      </c>
      <c r="Q56" s="59">
        <v>88.1</v>
      </c>
      <c r="R56" s="59">
        <v>89.1</v>
      </c>
      <c r="S56" s="59">
        <v>92.4</v>
      </c>
      <c r="T56" s="59">
        <v>215.7</v>
      </c>
      <c r="U56" s="59">
        <v>111</v>
      </c>
    </row>
    <row r="57" spans="1:21">
      <c r="A57" s="55">
        <v>1999</v>
      </c>
      <c r="B57" s="59">
        <v>109.7</v>
      </c>
      <c r="C57" s="59">
        <v>100.8</v>
      </c>
      <c r="D57" s="59">
        <v>118.7</v>
      </c>
      <c r="E57" s="59">
        <v>92.2</v>
      </c>
      <c r="F57" s="59">
        <v>109.3</v>
      </c>
      <c r="G57" s="59">
        <v>107</v>
      </c>
      <c r="H57" s="59">
        <v>130.4</v>
      </c>
      <c r="I57" s="59">
        <v>93.8</v>
      </c>
      <c r="J57" s="59">
        <v>87.6</v>
      </c>
      <c r="K57" s="59">
        <v>95.3</v>
      </c>
      <c r="L57" s="59">
        <v>90.1</v>
      </c>
      <c r="M57" s="59">
        <v>88.4</v>
      </c>
      <c r="N57" s="59">
        <v>149.5</v>
      </c>
      <c r="O57" s="59">
        <v>135.4</v>
      </c>
      <c r="P57" s="59">
        <v>97.1</v>
      </c>
      <c r="Q57" s="59">
        <v>88.5</v>
      </c>
      <c r="R57" s="59">
        <v>88.8</v>
      </c>
      <c r="S57" s="59">
        <v>92.2</v>
      </c>
      <c r="T57" s="59">
        <v>210.1</v>
      </c>
      <c r="U57" s="59">
        <v>109.8</v>
      </c>
    </row>
    <row r="58" spans="1:21">
      <c r="A58" s="55">
        <v>2000</v>
      </c>
      <c r="B58" s="59">
        <v>109.8</v>
      </c>
      <c r="C58" s="59">
        <v>101.4</v>
      </c>
      <c r="D58" s="59">
        <v>118.3</v>
      </c>
      <c r="E58" s="59">
        <v>92.4</v>
      </c>
      <c r="F58" s="59">
        <v>110.3</v>
      </c>
      <c r="G58" s="59">
        <v>106.9</v>
      </c>
      <c r="H58" s="59">
        <v>129.69999999999999</v>
      </c>
      <c r="I58" s="59">
        <v>94.7</v>
      </c>
      <c r="J58" s="59">
        <v>88.1</v>
      </c>
      <c r="K58" s="59">
        <v>94.5</v>
      </c>
      <c r="L58" s="59">
        <v>90.3</v>
      </c>
      <c r="M58" s="59">
        <v>88.6</v>
      </c>
      <c r="N58" s="59">
        <v>152</v>
      </c>
      <c r="O58" s="59">
        <v>134.4</v>
      </c>
      <c r="P58" s="59">
        <v>97.6</v>
      </c>
      <c r="Q58" s="59">
        <v>88.8</v>
      </c>
      <c r="R58" s="59">
        <v>89.2</v>
      </c>
      <c r="S58" s="59">
        <v>92.3</v>
      </c>
      <c r="T58" s="59">
        <v>207.6</v>
      </c>
      <c r="U58" s="59">
        <v>109.8</v>
      </c>
    </row>
    <row r="59" spans="1:21">
      <c r="A59" s="55">
        <v>2001</v>
      </c>
      <c r="B59" s="59">
        <v>108.1</v>
      </c>
      <c r="C59" s="59">
        <v>100.7</v>
      </c>
      <c r="D59" s="59">
        <v>115.5</v>
      </c>
      <c r="E59" s="59">
        <v>92.1</v>
      </c>
      <c r="F59" s="59">
        <v>109.3</v>
      </c>
      <c r="G59" s="59">
        <v>105.2</v>
      </c>
      <c r="H59" s="59">
        <v>125.8</v>
      </c>
      <c r="I59" s="59">
        <v>95.2</v>
      </c>
      <c r="J59" s="59">
        <v>87.5</v>
      </c>
      <c r="K59" s="59">
        <v>93.7</v>
      </c>
      <c r="L59" s="59">
        <v>89.9</v>
      </c>
      <c r="M59" s="59">
        <v>88</v>
      </c>
      <c r="N59" s="59">
        <v>149.9</v>
      </c>
      <c r="O59" s="59">
        <v>133</v>
      </c>
      <c r="P59" s="59">
        <v>95</v>
      </c>
      <c r="Q59" s="59">
        <v>87.5</v>
      </c>
      <c r="R59" s="59">
        <v>87.7</v>
      </c>
      <c r="S59" s="59">
        <v>90.7</v>
      </c>
      <c r="T59" s="59">
        <v>198.9</v>
      </c>
      <c r="U59" s="59">
        <v>107.5</v>
      </c>
    </row>
    <row r="60" spans="1:21">
      <c r="A60" s="55">
        <v>2002</v>
      </c>
      <c r="B60" s="59">
        <v>104.9</v>
      </c>
      <c r="C60" s="59">
        <v>97.8</v>
      </c>
      <c r="D60" s="59">
        <v>112.1</v>
      </c>
      <c r="E60" s="59">
        <v>89.7</v>
      </c>
      <c r="F60" s="59">
        <v>105.9</v>
      </c>
      <c r="G60" s="59">
        <v>101.1</v>
      </c>
      <c r="H60" s="59">
        <v>123</v>
      </c>
      <c r="I60" s="59">
        <v>90.9</v>
      </c>
      <c r="J60" s="59">
        <v>85.9</v>
      </c>
      <c r="K60" s="59">
        <v>92.4</v>
      </c>
      <c r="L60" s="59">
        <v>87.7</v>
      </c>
      <c r="M60" s="59">
        <v>85.9</v>
      </c>
      <c r="N60" s="59">
        <v>144</v>
      </c>
      <c r="O60" s="59">
        <v>125.4</v>
      </c>
      <c r="P60" s="59">
        <v>92</v>
      </c>
      <c r="Q60" s="59">
        <v>86</v>
      </c>
      <c r="R60" s="59">
        <v>86.9</v>
      </c>
      <c r="S60" s="59">
        <v>89.5</v>
      </c>
      <c r="T60" s="59">
        <v>192.6</v>
      </c>
      <c r="U60" s="59">
        <v>104.7</v>
      </c>
    </row>
    <row r="61" spans="1:21">
      <c r="A61" s="55">
        <v>2003</v>
      </c>
      <c r="B61" s="59">
        <v>104.1</v>
      </c>
      <c r="C61" s="59">
        <v>97.7</v>
      </c>
      <c r="D61" s="59">
        <v>110.5</v>
      </c>
      <c r="E61" s="59">
        <v>88.9</v>
      </c>
      <c r="F61" s="59">
        <v>106.6</v>
      </c>
      <c r="G61" s="59">
        <v>99.5</v>
      </c>
      <c r="H61" s="59">
        <v>121.4</v>
      </c>
      <c r="I61" s="59">
        <v>89.7</v>
      </c>
      <c r="J61" s="59">
        <v>85.8</v>
      </c>
      <c r="K61" s="59">
        <v>91.1</v>
      </c>
      <c r="L61" s="59">
        <v>87</v>
      </c>
      <c r="M61" s="59">
        <v>86</v>
      </c>
      <c r="N61" s="59">
        <v>146.80000000000001</v>
      </c>
      <c r="O61" s="59">
        <v>122.6</v>
      </c>
      <c r="P61" s="59">
        <v>89.9</v>
      </c>
      <c r="Q61" s="59">
        <v>85.9</v>
      </c>
      <c r="R61" s="59">
        <v>86.4</v>
      </c>
      <c r="S61" s="59">
        <v>88.9</v>
      </c>
      <c r="T61" s="59">
        <v>189</v>
      </c>
      <c r="U61" s="59">
        <v>103.8</v>
      </c>
    </row>
    <row r="62" spans="1:21">
      <c r="A62" s="55">
        <v>2004</v>
      </c>
      <c r="B62" s="59">
        <v>103.6</v>
      </c>
      <c r="C62" s="59">
        <v>96.7</v>
      </c>
      <c r="D62" s="59">
        <v>110.5</v>
      </c>
      <c r="E62" s="59">
        <v>87.6</v>
      </c>
      <c r="F62" s="59">
        <v>105.8</v>
      </c>
      <c r="G62" s="59">
        <v>99.2</v>
      </c>
      <c r="H62" s="59">
        <v>121.7</v>
      </c>
      <c r="I62" s="59">
        <v>88.4</v>
      </c>
      <c r="J62" s="59">
        <v>85.5</v>
      </c>
      <c r="K62" s="59">
        <v>88.8</v>
      </c>
      <c r="L62" s="59">
        <v>87.3</v>
      </c>
      <c r="M62" s="59">
        <v>85.7</v>
      </c>
      <c r="N62" s="59">
        <v>144.5</v>
      </c>
      <c r="O62" s="59">
        <v>121.9</v>
      </c>
      <c r="P62" s="59">
        <v>90.2</v>
      </c>
      <c r="Q62" s="59">
        <v>85.5</v>
      </c>
      <c r="R62" s="59">
        <v>86</v>
      </c>
      <c r="S62" s="59">
        <v>90.9</v>
      </c>
      <c r="T62" s="59">
        <v>188.3</v>
      </c>
      <c r="U62" s="59">
        <v>103.6</v>
      </c>
    </row>
    <row r="63" spans="1:21">
      <c r="A63" s="55">
        <v>2005</v>
      </c>
      <c r="B63" s="59">
        <v>104.3</v>
      </c>
      <c r="C63" s="59">
        <v>97.3</v>
      </c>
      <c r="D63" s="59">
        <v>111.4</v>
      </c>
      <c r="E63" s="59">
        <v>87.6</v>
      </c>
      <c r="F63" s="59">
        <v>106.9</v>
      </c>
      <c r="G63" s="59">
        <v>99.6</v>
      </c>
      <c r="H63" s="59">
        <v>123.1</v>
      </c>
      <c r="I63" s="59">
        <v>88.7</v>
      </c>
      <c r="J63" s="59">
        <v>85.6</v>
      </c>
      <c r="K63" s="59">
        <v>88.5</v>
      </c>
      <c r="L63" s="59">
        <v>87.9</v>
      </c>
      <c r="M63" s="59">
        <v>86.2</v>
      </c>
      <c r="N63" s="59">
        <v>146.69999999999999</v>
      </c>
      <c r="O63" s="59">
        <v>123.4</v>
      </c>
      <c r="P63" s="59">
        <v>89.3</v>
      </c>
      <c r="Q63" s="59">
        <v>86.2</v>
      </c>
      <c r="R63" s="59">
        <v>86.7</v>
      </c>
      <c r="S63" s="59">
        <v>91.1</v>
      </c>
      <c r="T63" s="59">
        <v>191.5</v>
      </c>
      <c r="U63" s="59">
        <v>104.4</v>
      </c>
    </row>
    <row r="64" spans="1:21">
      <c r="A64" s="55">
        <v>2006</v>
      </c>
      <c r="B64" s="59">
        <v>104.5</v>
      </c>
      <c r="C64" s="59">
        <v>97.7</v>
      </c>
      <c r="D64" s="59">
        <v>111.4</v>
      </c>
      <c r="E64" s="59">
        <v>87.8</v>
      </c>
      <c r="F64" s="59">
        <v>107.6</v>
      </c>
      <c r="G64" s="59">
        <v>99.7</v>
      </c>
      <c r="H64" s="59">
        <v>123</v>
      </c>
      <c r="I64" s="59">
        <v>88.5</v>
      </c>
      <c r="J64" s="59">
        <v>86.1</v>
      </c>
      <c r="K64" s="59">
        <v>88.8</v>
      </c>
      <c r="L64" s="59">
        <v>88.2</v>
      </c>
      <c r="M64" s="59">
        <v>86.7</v>
      </c>
      <c r="N64" s="59">
        <v>148</v>
      </c>
      <c r="O64" s="59">
        <v>124</v>
      </c>
      <c r="P64" s="59">
        <v>88.9</v>
      </c>
      <c r="Q64" s="59">
        <v>86.2</v>
      </c>
      <c r="R64" s="59">
        <v>86.6</v>
      </c>
      <c r="S64" s="59">
        <v>91.2</v>
      </c>
      <c r="T64" s="59">
        <v>191.3</v>
      </c>
      <c r="U64" s="59">
        <v>104.4</v>
      </c>
    </row>
    <row r="65" spans="1:23">
      <c r="A65" s="55">
        <v>2007</v>
      </c>
      <c r="B65" s="59">
        <v>103.5</v>
      </c>
      <c r="C65" s="59">
        <v>97</v>
      </c>
      <c r="D65" s="59">
        <v>110.1</v>
      </c>
      <c r="E65" s="59">
        <v>87.1</v>
      </c>
      <c r="F65" s="59">
        <v>106.9</v>
      </c>
      <c r="G65" s="59">
        <v>98.7</v>
      </c>
      <c r="H65" s="59">
        <v>121.4</v>
      </c>
      <c r="I65" s="59">
        <v>87.4</v>
      </c>
      <c r="J65" s="59">
        <v>85.2</v>
      </c>
      <c r="K65" s="59">
        <v>88.6</v>
      </c>
      <c r="L65" s="59">
        <v>87.8</v>
      </c>
      <c r="M65" s="59">
        <v>86.4</v>
      </c>
      <c r="N65" s="59">
        <v>146.4</v>
      </c>
      <c r="O65" s="59">
        <v>121.4</v>
      </c>
      <c r="P65" s="59">
        <v>89.2</v>
      </c>
      <c r="Q65" s="59">
        <v>85.6</v>
      </c>
      <c r="R65" s="59">
        <v>86.2</v>
      </c>
      <c r="S65" s="59">
        <v>90.9</v>
      </c>
      <c r="T65" s="59">
        <v>187.1</v>
      </c>
      <c r="U65" s="59">
        <v>103.7</v>
      </c>
    </row>
    <row r="66" spans="1:23">
      <c r="A66" s="55">
        <v>2008</v>
      </c>
      <c r="B66" s="59">
        <v>103.3</v>
      </c>
      <c r="C66" s="59">
        <v>97.4</v>
      </c>
      <c r="D66" s="59">
        <v>109.1</v>
      </c>
      <c r="E66" s="59">
        <v>87.8</v>
      </c>
      <c r="F66" s="59">
        <v>106.9</v>
      </c>
      <c r="G66" s="59">
        <v>98.3</v>
      </c>
      <c r="H66" s="59">
        <v>120</v>
      </c>
      <c r="I66" s="59">
        <v>88.2</v>
      </c>
      <c r="J66" s="59">
        <v>85.8</v>
      </c>
      <c r="K66" s="59">
        <v>89.4</v>
      </c>
      <c r="L66" s="59">
        <v>87.9</v>
      </c>
      <c r="M66" s="59">
        <v>86.6</v>
      </c>
      <c r="N66" s="59">
        <v>146.30000000000001</v>
      </c>
      <c r="O66" s="59">
        <v>120.9</v>
      </c>
      <c r="P66" s="59">
        <v>88.8</v>
      </c>
      <c r="Q66" s="59">
        <v>85.2</v>
      </c>
      <c r="R66" s="59">
        <v>85.8</v>
      </c>
      <c r="S66" s="59">
        <v>89.8</v>
      </c>
      <c r="T66" s="59">
        <v>184.3</v>
      </c>
      <c r="U66" s="59">
        <v>102.6</v>
      </c>
    </row>
    <row r="67" spans="1:23">
      <c r="A67" s="55">
        <v>2009</v>
      </c>
      <c r="B67" s="59">
        <v>99.3</v>
      </c>
      <c r="C67" s="59">
        <v>93.7</v>
      </c>
      <c r="D67" s="59">
        <v>105</v>
      </c>
      <c r="E67" s="59">
        <v>85.3</v>
      </c>
      <c r="F67" s="59">
        <v>102</v>
      </c>
      <c r="G67" s="59">
        <v>94.8</v>
      </c>
      <c r="H67" s="59">
        <v>115.1</v>
      </c>
      <c r="I67" s="59">
        <v>86</v>
      </c>
      <c r="J67" s="59">
        <v>83.9</v>
      </c>
      <c r="K67" s="59">
        <v>86.1</v>
      </c>
      <c r="L67" s="59">
        <v>85.6</v>
      </c>
      <c r="M67" s="59">
        <v>84.7</v>
      </c>
      <c r="N67" s="59">
        <v>135.69999999999999</v>
      </c>
      <c r="O67" s="59">
        <v>114.3</v>
      </c>
      <c r="P67" s="59">
        <v>86.4</v>
      </c>
      <c r="Q67" s="59">
        <v>83.7</v>
      </c>
      <c r="R67" s="59">
        <v>84.2</v>
      </c>
      <c r="S67" s="59">
        <v>87.7</v>
      </c>
      <c r="T67" s="59">
        <v>173.4</v>
      </c>
      <c r="U67" s="59">
        <v>99.3</v>
      </c>
      <c r="V67" s="55" t="s">
        <v>351</v>
      </c>
      <c r="W67" s="55" t="s">
        <v>150</v>
      </c>
    </row>
    <row r="68" spans="1:23">
      <c r="A68" s="55">
        <v>2010</v>
      </c>
      <c r="B68" s="59">
        <v>99.9</v>
      </c>
      <c r="C68" s="59">
        <v>94.3</v>
      </c>
      <c r="D68" s="59">
        <v>105.4</v>
      </c>
      <c r="E68" s="59">
        <v>85.2</v>
      </c>
      <c r="F68" s="59">
        <v>103.4</v>
      </c>
      <c r="G68" s="59">
        <v>95.6</v>
      </c>
      <c r="H68" s="59">
        <v>115.2</v>
      </c>
      <c r="I68" s="59">
        <v>85.6</v>
      </c>
      <c r="J68" s="59">
        <v>83.1</v>
      </c>
      <c r="K68" s="59">
        <v>86.9</v>
      </c>
      <c r="L68" s="59">
        <v>87.2</v>
      </c>
      <c r="M68" s="59">
        <v>84.6</v>
      </c>
      <c r="N68" s="59">
        <v>138.4</v>
      </c>
      <c r="O68" s="59">
        <v>115.9</v>
      </c>
      <c r="P68" s="59">
        <v>86.5</v>
      </c>
      <c r="Q68" s="59">
        <v>84.3</v>
      </c>
      <c r="R68" s="59">
        <v>84.6</v>
      </c>
      <c r="S68" s="59">
        <v>87.8</v>
      </c>
      <c r="T68" s="59">
        <v>173.3</v>
      </c>
      <c r="U68" s="59">
        <v>99.9</v>
      </c>
      <c r="V68" s="77">
        <v>100</v>
      </c>
    </row>
    <row r="69" spans="1:23">
      <c r="A69" s="55">
        <v>2011</v>
      </c>
      <c r="B69" s="59">
        <v>99.7</v>
      </c>
      <c r="C69" s="59">
        <v>94.1</v>
      </c>
      <c r="D69" s="59">
        <v>105.2</v>
      </c>
      <c r="E69" s="59">
        <v>85.4</v>
      </c>
      <c r="F69" s="59">
        <v>102.8</v>
      </c>
      <c r="G69" s="59">
        <v>95.2</v>
      </c>
      <c r="H69" s="59">
        <v>115.1</v>
      </c>
      <c r="I69" s="59">
        <v>86</v>
      </c>
      <c r="J69" s="59">
        <v>83.4</v>
      </c>
      <c r="K69" s="59">
        <v>86.8</v>
      </c>
      <c r="L69" s="59">
        <v>85.7</v>
      </c>
      <c r="M69" s="59">
        <v>85.5</v>
      </c>
      <c r="N69" s="59">
        <v>137.30000000000001</v>
      </c>
      <c r="O69" s="59">
        <v>115.5</v>
      </c>
      <c r="P69" s="59">
        <v>86.2</v>
      </c>
      <c r="Q69" s="59">
        <v>84</v>
      </c>
      <c r="R69" s="59">
        <v>84.5</v>
      </c>
      <c r="S69" s="59">
        <v>87.5</v>
      </c>
      <c r="T69" s="59">
        <v>173.4</v>
      </c>
      <c r="U69" s="59">
        <v>99.6</v>
      </c>
      <c r="V69" s="77">
        <f>B69/$B$68*100</f>
        <v>99.7997997997998</v>
      </c>
    </row>
    <row r="70" spans="1:23">
      <c r="A70" s="55">
        <v>2012</v>
      </c>
      <c r="B70" s="59">
        <v>98.8</v>
      </c>
      <c r="C70" s="59">
        <v>93.7</v>
      </c>
      <c r="D70" s="59">
        <v>103.9</v>
      </c>
      <c r="E70" s="59">
        <v>85.3</v>
      </c>
      <c r="F70" s="59">
        <v>102.2</v>
      </c>
      <c r="G70" s="59">
        <v>94.3</v>
      </c>
      <c r="H70" s="59">
        <v>113.4</v>
      </c>
      <c r="I70" s="59">
        <v>85</v>
      </c>
      <c r="J70" s="59">
        <v>83.4</v>
      </c>
      <c r="K70" s="59">
        <v>87.4</v>
      </c>
      <c r="L70" s="59">
        <v>85.8</v>
      </c>
      <c r="M70" s="59">
        <v>84.3</v>
      </c>
      <c r="N70" s="59">
        <v>136.4</v>
      </c>
      <c r="O70" s="59">
        <v>113.4</v>
      </c>
      <c r="P70" s="59">
        <v>86.1</v>
      </c>
      <c r="Q70" s="59">
        <v>83.4</v>
      </c>
      <c r="R70" s="59">
        <v>84</v>
      </c>
      <c r="S70" s="59">
        <v>86.4</v>
      </c>
      <c r="T70" s="59">
        <v>169.9</v>
      </c>
      <c r="U70" s="59">
        <v>98.6</v>
      </c>
      <c r="V70" s="77">
        <f t="shared" ref="V70:V83" si="0">B70/$B$68*100</f>
        <v>98.898898898898892</v>
      </c>
    </row>
    <row r="71" spans="1:23">
      <c r="A71" s="55">
        <v>2013</v>
      </c>
      <c r="B71" s="59">
        <v>98.5</v>
      </c>
      <c r="C71" s="59">
        <v>93.3</v>
      </c>
      <c r="D71" s="59">
        <v>103.7</v>
      </c>
      <c r="E71" s="59">
        <v>84.5</v>
      </c>
      <c r="F71" s="59">
        <v>102.1</v>
      </c>
      <c r="G71" s="59">
        <v>93.7</v>
      </c>
      <c r="H71" s="59">
        <v>113.7</v>
      </c>
      <c r="I71" s="59">
        <v>84.8</v>
      </c>
      <c r="J71" s="59">
        <v>82.4</v>
      </c>
      <c r="K71" s="59">
        <v>86.2</v>
      </c>
      <c r="L71" s="59">
        <v>85.5</v>
      </c>
      <c r="M71" s="59">
        <v>84</v>
      </c>
      <c r="N71" s="59">
        <v>136.9</v>
      </c>
      <c r="O71" s="59">
        <v>113</v>
      </c>
      <c r="P71" s="59">
        <v>85.1</v>
      </c>
      <c r="Q71" s="59">
        <v>83</v>
      </c>
      <c r="R71" s="59">
        <v>83.6</v>
      </c>
      <c r="S71" s="59">
        <v>86.6</v>
      </c>
      <c r="T71" s="59">
        <v>171</v>
      </c>
      <c r="U71" s="59">
        <v>98.5</v>
      </c>
      <c r="V71" s="77">
        <f t="shared" si="0"/>
        <v>98.598598598598599</v>
      </c>
    </row>
    <row r="72" spans="1:23">
      <c r="A72" s="55">
        <v>2014</v>
      </c>
      <c r="B72" s="59">
        <v>99</v>
      </c>
      <c r="C72" s="59">
        <v>93.6</v>
      </c>
      <c r="D72" s="59">
        <v>104.5</v>
      </c>
      <c r="E72" s="59">
        <v>84.3</v>
      </c>
      <c r="F72" s="59">
        <v>102.8</v>
      </c>
      <c r="G72" s="59">
        <v>94.8</v>
      </c>
      <c r="H72" s="59">
        <v>114.1</v>
      </c>
      <c r="I72" s="59">
        <v>84.3</v>
      </c>
      <c r="J72" s="59">
        <v>82</v>
      </c>
      <c r="K72" s="59">
        <v>86.6</v>
      </c>
      <c r="L72" s="59">
        <v>85.9</v>
      </c>
      <c r="M72" s="59">
        <v>84.2</v>
      </c>
      <c r="N72" s="59">
        <v>138.30000000000001</v>
      </c>
      <c r="O72" s="59">
        <v>115.5</v>
      </c>
      <c r="P72" s="59">
        <v>85.5</v>
      </c>
      <c r="Q72" s="59">
        <v>83.3</v>
      </c>
      <c r="R72" s="59">
        <v>83.5</v>
      </c>
      <c r="S72" s="59">
        <v>86.3</v>
      </c>
      <c r="T72" s="59">
        <v>172.6</v>
      </c>
      <c r="U72" s="59">
        <v>99.1</v>
      </c>
      <c r="V72" s="77">
        <f t="shared" si="0"/>
        <v>99.099099099099092</v>
      </c>
    </row>
    <row r="73" spans="1:23">
      <c r="A73" s="55">
        <v>2015</v>
      </c>
      <c r="B73" s="59">
        <v>99.1</v>
      </c>
      <c r="C73" s="59">
        <v>93.4</v>
      </c>
      <c r="D73" s="59">
        <v>104.9</v>
      </c>
      <c r="E73" s="59">
        <v>84.6</v>
      </c>
      <c r="F73" s="59">
        <v>102.2</v>
      </c>
      <c r="G73" s="59">
        <v>95.3</v>
      </c>
      <c r="H73" s="59">
        <v>114.4</v>
      </c>
      <c r="I73" s="59">
        <v>84.9</v>
      </c>
      <c r="J73" s="59">
        <v>82.2</v>
      </c>
      <c r="K73" s="59">
        <v>86.7</v>
      </c>
      <c r="L73" s="59">
        <v>86.5</v>
      </c>
      <c r="M73" s="59">
        <v>85</v>
      </c>
      <c r="N73" s="59">
        <v>135</v>
      </c>
      <c r="O73" s="59">
        <v>116.5</v>
      </c>
      <c r="P73" s="59">
        <v>85.8</v>
      </c>
      <c r="Q73" s="59">
        <v>83.6</v>
      </c>
      <c r="R73" s="59">
        <v>84.2</v>
      </c>
      <c r="S73" s="59">
        <v>86.7</v>
      </c>
      <c r="T73" s="59">
        <v>172.3</v>
      </c>
      <c r="U73" s="59">
        <v>99.3</v>
      </c>
      <c r="V73" s="77">
        <f t="shared" si="0"/>
        <v>99.199199199199185</v>
      </c>
      <c r="W73" s="55">
        <v>100</v>
      </c>
    </row>
    <row r="74" spans="1:23">
      <c r="A74" s="55">
        <v>2016</v>
      </c>
      <c r="B74" s="59">
        <v>99.7</v>
      </c>
      <c r="C74" s="59">
        <v>94.1</v>
      </c>
      <c r="D74" s="59">
        <v>105.4</v>
      </c>
      <c r="E74" s="59">
        <v>85.3</v>
      </c>
      <c r="F74" s="59">
        <v>102.9</v>
      </c>
      <c r="G74" s="59">
        <v>95.8</v>
      </c>
      <c r="H74" s="59">
        <v>115</v>
      </c>
      <c r="I74" s="59">
        <v>85</v>
      </c>
      <c r="J74" s="59">
        <v>82.8</v>
      </c>
      <c r="K74" s="59">
        <v>88</v>
      </c>
      <c r="L74" s="59">
        <v>86.5</v>
      </c>
      <c r="M74" s="59">
        <v>85</v>
      </c>
      <c r="N74" s="59">
        <v>137.1</v>
      </c>
      <c r="O74" s="59">
        <v>117.8</v>
      </c>
      <c r="P74" s="59">
        <v>85.9</v>
      </c>
      <c r="Q74" s="59">
        <v>83.7</v>
      </c>
      <c r="R74" s="59">
        <v>84.3</v>
      </c>
      <c r="S74" s="59">
        <v>87.2</v>
      </c>
      <c r="T74" s="59">
        <v>173.6</v>
      </c>
      <c r="U74" s="59">
        <v>99.8</v>
      </c>
      <c r="V74" s="77">
        <f t="shared" si="0"/>
        <v>99.7997997997998</v>
      </c>
      <c r="W74" s="77">
        <f>B74/$B$73*100</f>
        <v>100.60544904137237</v>
      </c>
    </row>
    <row r="75" spans="1:23">
      <c r="A75" s="55">
        <v>2017</v>
      </c>
      <c r="B75" s="59">
        <v>100.2</v>
      </c>
      <c r="C75" s="59">
        <v>94.5</v>
      </c>
      <c r="D75" s="59">
        <v>106</v>
      </c>
      <c r="E75" s="59">
        <v>85.5</v>
      </c>
      <c r="F75" s="59">
        <v>103.4</v>
      </c>
      <c r="G75" s="59">
        <v>96.1</v>
      </c>
      <c r="H75" s="59">
        <v>115.9</v>
      </c>
      <c r="I75" s="59">
        <v>85.4</v>
      </c>
      <c r="J75" s="59">
        <v>83</v>
      </c>
      <c r="K75" s="59">
        <v>88</v>
      </c>
      <c r="L75" s="59">
        <v>87</v>
      </c>
      <c r="M75" s="59">
        <v>85.7</v>
      </c>
      <c r="N75" s="59">
        <v>137.6</v>
      </c>
      <c r="O75" s="59">
        <v>117.3</v>
      </c>
      <c r="P75" s="59">
        <v>86.5</v>
      </c>
      <c r="Q75" s="59">
        <v>84.5</v>
      </c>
      <c r="R75" s="59">
        <v>84.6</v>
      </c>
      <c r="S75" s="59">
        <v>88.1</v>
      </c>
      <c r="T75" s="59">
        <v>175.1</v>
      </c>
      <c r="U75" s="59">
        <v>100.5</v>
      </c>
      <c r="V75" s="77">
        <f t="shared" si="0"/>
        <v>100.30030030030031</v>
      </c>
      <c r="W75" s="77">
        <f t="shared" ref="W75:W83" si="1">B75/$B$73*100</f>
        <v>101.10998990918264</v>
      </c>
    </row>
    <row r="76" spans="1:23">
      <c r="A76" s="55">
        <v>2018</v>
      </c>
      <c r="B76" s="59">
        <v>101.6</v>
      </c>
      <c r="C76" s="59">
        <v>95.8</v>
      </c>
      <c r="D76" s="59">
        <v>107.3</v>
      </c>
      <c r="E76" s="59">
        <v>86.5</v>
      </c>
      <c r="F76" s="59">
        <v>105.2</v>
      </c>
      <c r="G76" s="59">
        <v>96.9</v>
      </c>
      <c r="H76" s="59">
        <v>117.6</v>
      </c>
      <c r="I76" s="59">
        <v>86.1</v>
      </c>
      <c r="J76" s="59">
        <v>83.7</v>
      </c>
      <c r="K76" s="59">
        <v>89.6</v>
      </c>
      <c r="L76" s="59">
        <v>87.2</v>
      </c>
      <c r="M76" s="59">
        <v>86.9</v>
      </c>
      <c r="N76" s="59">
        <v>141.4</v>
      </c>
      <c r="O76" s="59">
        <v>118.8</v>
      </c>
      <c r="P76" s="59">
        <v>87</v>
      </c>
      <c r="Q76" s="59">
        <v>85</v>
      </c>
      <c r="R76" s="59">
        <v>85.5</v>
      </c>
      <c r="S76" s="59">
        <v>89.6</v>
      </c>
      <c r="T76" s="59">
        <v>177.8</v>
      </c>
      <c r="U76" s="59">
        <v>101.4</v>
      </c>
      <c r="V76" s="77">
        <f t="shared" si="0"/>
        <v>101.70170170170169</v>
      </c>
      <c r="W76" s="77">
        <f t="shared" si="1"/>
        <v>102.52270433905146</v>
      </c>
    </row>
    <row r="77" spans="1:23">
      <c r="A77" s="55">
        <v>2019</v>
      </c>
      <c r="B77" s="59">
        <v>101.2</v>
      </c>
      <c r="C77" s="59">
        <v>95.4</v>
      </c>
      <c r="D77" s="59">
        <v>107.1</v>
      </c>
      <c r="E77" s="59">
        <v>85.7</v>
      </c>
      <c r="F77" s="59">
        <v>105.1</v>
      </c>
      <c r="G77" s="59">
        <v>96.7</v>
      </c>
      <c r="H77" s="59">
        <v>117.5</v>
      </c>
      <c r="I77" s="59">
        <v>85.5</v>
      </c>
      <c r="J77" s="59">
        <v>83.1</v>
      </c>
      <c r="K77" s="59">
        <v>88.4</v>
      </c>
      <c r="L77" s="59">
        <v>86.9</v>
      </c>
      <c r="M77" s="59">
        <v>86.5</v>
      </c>
      <c r="N77" s="59">
        <v>141.80000000000001</v>
      </c>
      <c r="O77" s="59">
        <v>117.7</v>
      </c>
      <c r="P77" s="59">
        <v>86.9</v>
      </c>
      <c r="Q77" s="59">
        <v>85.4</v>
      </c>
      <c r="R77" s="59">
        <v>85.5</v>
      </c>
      <c r="S77" s="59">
        <v>89.7</v>
      </c>
      <c r="T77" s="59">
        <v>177.4</v>
      </c>
      <c r="U77" s="59">
        <v>101.4</v>
      </c>
      <c r="V77" s="77">
        <f t="shared" si="0"/>
        <v>101.30130130130131</v>
      </c>
      <c r="W77" s="77">
        <f t="shared" si="1"/>
        <v>102.11907164480323</v>
      </c>
    </row>
    <row r="78" spans="1:23">
      <c r="A78" s="55">
        <v>2020</v>
      </c>
      <c r="B78" s="59">
        <v>100</v>
      </c>
      <c r="C78" s="59">
        <v>94.8</v>
      </c>
      <c r="D78" s="59">
        <v>105.3</v>
      </c>
      <c r="E78" s="59">
        <v>86.3</v>
      </c>
      <c r="F78" s="59">
        <v>103.3</v>
      </c>
      <c r="G78" s="59">
        <v>95.4</v>
      </c>
      <c r="H78" s="59">
        <v>115.1</v>
      </c>
      <c r="I78" s="59">
        <v>86.5</v>
      </c>
      <c r="J78" s="59">
        <v>83.8</v>
      </c>
      <c r="K78" s="59">
        <v>88.5</v>
      </c>
      <c r="L78" s="59">
        <v>86.3</v>
      </c>
      <c r="M78" s="59">
        <v>84.4</v>
      </c>
      <c r="N78" s="59">
        <v>139.1</v>
      </c>
      <c r="O78" s="59">
        <v>115.9</v>
      </c>
      <c r="P78" s="59">
        <v>85.8</v>
      </c>
      <c r="Q78" s="59">
        <v>84.6</v>
      </c>
      <c r="R78" s="59">
        <v>85</v>
      </c>
      <c r="S78" s="59">
        <v>88.1</v>
      </c>
      <c r="T78" s="59">
        <v>172.1</v>
      </c>
      <c r="U78" s="59">
        <v>99.9</v>
      </c>
      <c r="V78" s="77">
        <f t="shared" si="0"/>
        <v>100.10010010010009</v>
      </c>
      <c r="W78" s="77">
        <f t="shared" si="1"/>
        <v>100.90817356205852</v>
      </c>
    </row>
    <row r="79" spans="1:23">
      <c r="A79" s="55">
        <v>2021</v>
      </c>
      <c r="B79" s="59">
        <v>100.3</v>
      </c>
      <c r="C79" s="59">
        <v>95.1</v>
      </c>
      <c r="D79" s="59">
        <v>105.5</v>
      </c>
      <c r="E79" s="59">
        <v>85.9</v>
      </c>
      <c r="F79" s="59">
        <v>104.3</v>
      </c>
      <c r="G79" s="59">
        <v>95.9</v>
      </c>
      <c r="H79" s="59">
        <v>115.1</v>
      </c>
      <c r="I79" s="59">
        <v>85.4</v>
      </c>
      <c r="J79" s="59">
        <v>83.5</v>
      </c>
      <c r="K79" s="59">
        <v>88.9</v>
      </c>
      <c r="L79" s="59">
        <v>87.6</v>
      </c>
      <c r="M79" s="59">
        <v>86.1</v>
      </c>
      <c r="N79" s="59">
        <v>139.1</v>
      </c>
      <c r="O79" s="59">
        <v>116.6</v>
      </c>
      <c r="P79" s="59">
        <v>86.3</v>
      </c>
      <c r="Q79" s="59">
        <v>84.8</v>
      </c>
      <c r="R79" s="59">
        <v>85.2</v>
      </c>
      <c r="S79" s="59">
        <v>88.8</v>
      </c>
      <c r="T79" s="59">
        <v>171.4</v>
      </c>
      <c r="U79" s="59">
        <v>100.6</v>
      </c>
      <c r="V79" s="77">
        <f t="shared" si="0"/>
        <v>100.40040040040039</v>
      </c>
      <c r="W79" s="77">
        <f t="shared" si="1"/>
        <v>101.21089808274471</v>
      </c>
    </row>
    <row r="80" spans="1:23">
      <c r="A80" s="55">
        <v>2022</v>
      </c>
      <c r="B80" s="59">
        <v>102.3</v>
      </c>
      <c r="C80" s="59">
        <v>96.5</v>
      </c>
      <c r="D80" s="59">
        <v>108</v>
      </c>
      <c r="E80" s="59">
        <v>87.2</v>
      </c>
      <c r="F80" s="59">
        <v>105.9</v>
      </c>
      <c r="G80" s="59">
        <v>97.5</v>
      </c>
      <c r="H80" s="59">
        <v>118.4</v>
      </c>
      <c r="I80" s="59">
        <v>86.3</v>
      </c>
      <c r="J80" s="59">
        <v>84.5</v>
      </c>
      <c r="K80" s="59">
        <v>90.7</v>
      </c>
      <c r="L80" s="59">
        <v>88.7</v>
      </c>
      <c r="M80" s="59">
        <v>87</v>
      </c>
      <c r="N80" s="59">
        <v>141.9</v>
      </c>
      <c r="O80" s="59">
        <v>118.1</v>
      </c>
      <c r="P80" s="59">
        <v>87.8</v>
      </c>
      <c r="Q80" s="59">
        <v>86.7</v>
      </c>
      <c r="R80" s="59">
        <v>86.4</v>
      </c>
      <c r="S80" s="59">
        <v>90.5</v>
      </c>
      <c r="T80" s="59">
        <v>178.4</v>
      </c>
      <c r="U80" s="59">
        <v>102.5</v>
      </c>
      <c r="V80" s="77">
        <f t="shared" si="0"/>
        <v>102.40240240240239</v>
      </c>
      <c r="W80" s="77">
        <f t="shared" si="1"/>
        <v>103.22906155398587</v>
      </c>
    </row>
    <row r="81" spans="1:23">
      <c r="A81" s="55">
        <v>2023</v>
      </c>
      <c r="B81" s="59">
        <v>103.5</v>
      </c>
      <c r="C81" s="59">
        <v>98</v>
      </c>
      <c r="D81" s="59">
        <v>109</v>
      </c>
      <c r="E81" s="59">
        <v>88</v>
      </c>
      <c r="F81" s="59">
        <v>108</v>
      </c>
      <c r="G81" s="59">
        <v>98.4</v>
      </c>
      <c r="H81" s="59">
        <v>119.5</v>
      </c>
      <c r="I81" s="59">
        <v>87</v>
      </c>
      <c r="J81" s="59">
        <v>85.2</v>
      </c>
      <c r="K81" s="59">
        <v>91.9</v>
      </c>
      <c r="L81" s="59">
        <v>89.4</v>
      </c>
      <c r="M81" s="59">
        <v>89.5</v>
      </c>
      <c r="N81" s="59">
        <v>145.1</v>
      </c>
      <c r="O81" s="59">
        <v>119.4</v>
      </c>
      <c r="P81" s="59">
        <v>88.5</v>
      </c>
      <c r="Q81" s="59">
        <v>87.2</v>
      </c>
      <c r="R81" s="59">
        <v>87.7</v>
      </c>
      <c r="S81" s="59">
        <v>91.1</v>
      </c>
      <c r="T81" s="59">
        <v>179.8</v>
      </c>
      <c r="U81" s="59">
        <v>104.3</v>
      </c>
      <c r="V81" s="77">
        <f t="shared" si="0"/>
        <v>103.60360360360359</v>
      </c>
      <c r="W81" s="77">
        <f t="shared" si="1"/>
        <v>104.43995963673058</v>
      </c>
    </row>
    <row r="82" spans="1:23">
      <c r="A82" s="55">
        <v>2024</v>
      </c>
      <c r="B82" s="59">
        <v>109.2</v>
      </c>
      <c r="C82" s="59">
        <v>102.8</v>
      </c>
      <c r="D82" s="59">
        <v>115.7</v>
      </c>
      <c r="E82" s="59">
        <v>91.2</v>
      </c>
      <c r="F82" s="59">
        <v>114.3</v>
      </c>
      <c r="G82" s="59">
        <v>103.7</v>
      </c>
      <c r="H82" s="59">
        <v>127.6</v>
      </c>
      <c r="I82" s="59">
        <v>90.3</v>
      </c>
      <c r="J82" s="59">
        <v>88.3</v>
      </c>
      <c r="K82" s="59">
        <v>94.9</v>
      </c>
      <c r="L82" s="59">
        <v>92.9</v>
      </c>
      <c r="M82" s="59">
        <v>93.4</v>
      </c>
      <c r="N82" s="59">
        <v>156.69999999999999</v>
      </c>
      <c r="O82" s="59">
        <v>126.6</v>
      </c>
      <c r="P82" s="59">
        <v>93</v>
      </c>
      <c r="Q82" s="59">
        <v>91.6</v>
      </c>
      <c r="R82" s="59">
        <v>91.9</v>
      </c>
      <c r="S82" s="59">
        <v>96.9</v>
      </c>
      <c r="T82" s="59">
        <v>193.9</v>
      </c>
      <c r="U82" s="59">
        <v>109.7</v>
      </c>
      <c r="V82" s="77">
        <f t="shared" si="0"/>
        <v>109.30930930930931</v>
      </c>
      <c r="W82" s="77">
        <f t="shared" si="1"/>
        <v>110.19172552976792</v>
      </c>
    </row>
    <row r="83" spans="1:23">
      <c r="A83" s="55">
        <v>2025</v>
      </c>
      <c r="B83" s="59">
        <v>110.8</v>
      </c>
      <c r="C83" s="59">
        <v>101.8</v>
      </c>
      <c r="D83" s="59">
        <v>119.8</v>
      </c>
      <c r="E83" s="59">
        <v>92.5</v>
      </c>
      <c r="F83" s="59">
        <v>111</v>
      </c>
      <c r="G83" s="59">
        <v>111.2</v>
      </c>
      <c r="H83" s="59">
        <v>128.4</v>
      </c>
      <c r="I83" s="59">
        <v>89.9</v>
      </c>
      <c r="J83" s="59">
        <v>90.8</v>
      </c>
      <c r="K83" s="59">
        <v>96.8</v>
      </c>
      <c r="L83" s="59">
        <v>93.6</v>
      </c>
      <c r="M83" s="59">
        <v>92.1</v>
      </c>
      <c r="N83" s="59">
        <v>147.30000000000001</v>
      </c>
      <c r="O83" s="59">
        <v>141.19999999999999</v>
      </c>
      <c r="P83" s="59">
        <v>99</v>
      </c>
      <c r="Q83" s="59">
        <v>93.4</v>
      </c>
      <c r="R83" s="59">
        <v>90.7</v>
      </c>
      <c r="S83" s="59">
        <v>98.6</v>
      </c>
      <c r="T83" s="59">
        <v>196</v>
      </c>
      <c r="U83" s="86"/>
      <c r="V83" s="77">
        <f t="shared" si="0"/>
        <v>110.9109109109109</v>
      </c>
      <c r="W83" s="77">
        <f t="shared" si="1"/>
        <v>111.80625630676084</v>
      </c>
    </row>
    <row r="84" spans="1:23">
      <c r="B84" s="62"/>
      <c r="C84" s="63"/>
      <c r="V84" s="76"/>
    </row>
    <row r="86" spans="1:23">
      <c r="A86" s="55" t="s">
        <v>250</v>
      </c>
      <c r="B86" s="55"/>
      <c r="C86" s="55"/>
      <c r="D86" s="55"/>
      <c r="E86" s="55"/>
      <c r="F86" s="55" t="s">
        <v>191</v>
      </c>
      <c r="G86" s="55"/>
      <c r="H86" s="55"/>
      <c r="I86" s="55"/>
      <c r="J86" s="55"/>
      <c r="K86" s="55"/>
      <c r="L86" s="55"/>
      <c r="M86" s="55"/>
      <c r="N86" s="55"/>
      <c r="O86" s="55"/>
      <c r="P86" s="55"/>
      <c r="Q86" s="55"/>
      <c r="R86" s="55"/>
      <c r="S86" s="55"/>
      <c r="T86" s="55"/>
      <c r="U86" s="55"/>
    </row>
    <row r="87" spans="1:23">
      <c r="A87" s="55" t="s">
        <v>251</v>
      </c>
      <c r="B87" s="55"/>
      <c r="C87" s="55"/>
      <c r="D87" s="55"/>
      <c r="E87" s="55"/>
      <c r="F87" s="55" t="s">
        <v>193</v>
      </c>
      <c r="G87" s="55"/>
      <c r="H87" s="55"/>
      <c r="I87" s="55"/>
      <c r="J87" s="55"/>
      <c r="K87" s="55"/>
      <c r="L87" s="55"/>
      <c r="M87" s="55"/>
      <c r="N87" s="55"/>
      <c r="O87" s="55"/>
      <c r="P87" s="55"/>
      <c r="Q87" s="55"/>
      <c r="R87" s="55"/>
      <c r="S87" s="55"/>
      <c r="T87" s="55"/>
      <c r="U87" s="55"/>
    </row>
    <row r="88" spans="1:23">
      <c r="A88" s="55" t="s">
        <v>252</v>
      </c>
      <c r="B88" s="55"/>
      <c r="C88" s="55"/>
      <c r="D88" s="55"/>
      <c r="E88" s="55"/>
      <c r="F88" s="55" t="s">
        <v>195</v>
      </c>
      <c r="G88" s="55"/>
      <c r="H88" s="55"/>
      <c r="I88" s="55"/>
      <c r="J88" s="55"/>
      <c r="K88" s="55"/>
      <c r="L88" s="55"/>
      <c r="M88" s="55"/>
      <c r="N88" s="55"/>
      <c r="O88" s="55"/>
      <c r="P88" s="55"/>
      <c r="Q88" s="55"/>
      <c r="R88" s="55"/>
      <c r="S88" s="55"/>
      <c r="T88" s="55"/>
      <c r="U88" s="55"/>
    </row>
    <row r="89" spans="1:23">
      <c r="A89" s="55" t="s">
        <v>253</v>
      </c>
      <c r="B89" s="55"/>
      <c r="C89" s="55"/>
      <c r="D89" s="55"/>
      <c r="E89" s="55"/>
      <c r="F89" s="55" t="s">
        <v>197</v>
      </c>
      <c r="G89" s="55"/>
      <c r="H89" s="55"/>
      <c r="I89" s="55"/>
      <c r="J89" s="55"/>
      <c r="K89" s="55"/>
      <c r="L89" s="55"/>
      <c r="M89" s="55"/>
      <c r="N89" s="55"/>
      <c r="O89" s="55"/>
      <c r="P89" s="55"/>
      <c r="Q89" s="55"/>
      <c r="R89" s="55"/>
      <c r="S89" s="55"/>
      <c r="T89" s="55"/>
      <c r="U89" s="55"/>
    </row>
    <row r="90" spans="1:23">
      <c r="B90" s="55"/>
      <c r="C90" s="55"/>
      <c r="D90" s="55"/>
      <c r="E90" s="55"/>
      <c r="F90" s="55"/>
      <c r="G90" s="55"/>
      <c r="H90" s="55"/>
      <c r="I90" s="55"/>
      <c r="J90" s="55"/>
      <c r="K90" s="55"/>
      <c r="L90" s="55"/>
      <c r="M90" s="55"/>
      <c r="N90" s="55"/>
      <c r="O90" s="55"/>
      <c r="P90" s="55"/>
      <c r="Q90" s="55"/>
      <c r="R90" s="55"/>
      <c r="S90" s="55"/>
      <c r="T90" s="55"/>
      <c r="U90" s="55"/>
    </row>
    <row r="91" spans="1:23">
      <c r="A91" s="55" t="s">
        <v>254</v>
      </c>
      <c r="B91" s="55"/>
      <c r="C91" s="55"/>
      <c r="D91" s="55"/>
      <c r="E91" s="55"/>
      <c r="F91" s="55"/>
      <c r="G91" s="55"/>
      <c r="H91" s="55"/>
      <c r="I91" s="55"/>
      <c r="J91" s="55"/>
      <c r="K91" s="55"/>
      <c r="L91" s="55"/>
      <c r="M91" s="55"/>
      <c r="N91" s="55"/>
      <c r="O91" s="55"/>
      <c r="P91" s="55"/>
      <c r="Q91" s="55"/>
      <c r="R91" s="55"/>
      <c r="S91" s="55"/>
      <c r="T91" s="55"/>
      <c r="U91" s="55"/>
    </row>
    <row r="92" spans="1:23">
      <c r="A92" s="56" t="s">
        <v>200</v>
      </c>
      <c r="B92" s="56" t="s">
        <v>201</v>
      </c>
      <c r="C92" s="56" t="s">
        <v>202</v>
      </c>
      <c r="D92" s="56" t="s">
        <v>203</v>
      </c>
      <c r="E92" s="56" t="s">
        <v>204</v>
      </c>
      <c r="F92" s="56" t="s">
        <v>205</v>
      </c>
      <c r="G92" s="56" t="s">
        <v>206</v>
      </c>
      <c r="H92" s="56" t="s">
        <v>207</v>
      </c>
      <c r="I92" s="56">
        <v>1</v>
      </c>
      <c r="J92" s="56">
        <v>2</v>
      </c>
      <c r="K92" s="56">
        <v>3</v>
      </c>
      <c r="L92" s="56">
        <v>4</v>
      </c>
      <c r="M92" s="56">
        <v>5</v>
      </c>
      <c r="N92" s="56">
        <v>6</v>
      </c>
      <c r="O92" s="56">
        <v>7</v>
      </c>
      <c r="P92" s="56">
        <v>8</v>
      </c>
      <c r="Q92" s="56">
        <v>9</v>
      </c>
      <c r="R92" s="56">
        <v>10</v>
      </c>
      <c r="S92" s="56">
        <v>11</v>
      </c>
      <c r="T92" s="56">
        <v>12</v>
      </c>
      <c r="U92" s="56" t="s">
        <v>208</v>
      </c>
    </row>
    <row r="93" spans="1:23">
      <c r="A93" s="56" t="s">
        <v>209</v>
      </c>
      <c r="B93" s="57" t="s">
        <v>210</v>
      </c>
      <c r="C93" s="57" t="s">
        <v>211</v>
      </c>
      <c r="D93" s="57" t="s">
        <v>212</v>
      </c>
      <c r="E93" s="57" t="s">
        <v>213</v>
      </c>
      <c r="F93" s="57" t="s">
        <v>214</v>
      </c>
      <c r="G93" s="57" t="s">
        <v>215</v>
      </c>
      <c r="H93" s="57" t="s">
        <v>216</v>
      </c>
      <c r="I93" s="57" t="s">
        <v>217</v>
      </c>
      <c r="J93" s="57" t="s">
        <v>218</v>
      </c>
      <c r="K93" s="57" t="s">
        <v>219</v>
      </c>
      <c r="L93" s="57" t="s">
        <v>220</v>
      </c>
      <c r="M93" s="57" t="s">
        <v>221</v>
      </c>
      <c r="N93" s="57" t="s">
        <v>222</v>
      </c>
      <c r="O93" s="57" t="s">
        <v>223</v>
      </c>
      <c r="P93" s="57" t="s">
        <v>224</v>
      </c>
      <c r="Q93" s="57" t="s">
        <v>225</v>
      </c>
      <c r="R93" s="57" t="s">
        <v>226</v>
      </c>
      <c r="S93" s="57" t="s">
        <v>227</v>
      </c>
      <c r="T93" s="57" t="s">
        <v>228</v>
      </c>
      <c r="U93" s="57" t="s">
        <v>229</v>
      </c>
    </row>
    <row r="94" spans="1:23">
      <c r="A94" s="56"/>
      <c r="B94" s="58" t="s">
        <v>230</v>
      </c>
      <c r="C94" s="58" t="s">
        <v>231</v>
      </c>
      <c r="D94" s="58" t="s">
        <v>232</v>
      </c>
      <c r="E94" s="58" t="s">
        <v>233</v>
      </c>
      <c r="F94" s="58" t="s">
        <v>234</v>
      </c>
      <c r="G94" s="58" t="s">
        <v>235</v>
      </c>
      <c r="H94" s="58" t="s">
        <v>236</v>
      </c>
      <c r="I94" s="58" t="s">
        <v>237</v>
      </c>
      <c r="J94" s="58" t="s">
        <v>238</v>
      </c>
      <c r="K94" s="58" t="s">
        <v>239</v>
      </c>
      <c r="L94" s="58" t="s">
        <v>240</v>
      </c>
      <c r="M94" s="58" t="s">
        <v>241</v>
      </c>
      <c r="N94" s="58" t="s">
        <v>242</v>
      </c>
      <c r="O94" s="58" t="s">
        <v>243</v>
      </c>
      <c r="P94" s="58" t="s">
        <v>244</v>
      </c>
      <c r="Q94" s="58" t="s">
        <v>245</v>
      </c>
      <c r="R94" s="58" t="s">
        <v>246</v>
      </c>
      <c r="S94" s="58" t="s">
        <v>247</v>
      </c>
      <c r="T94" s="58" t="s">
        <v>248</v>
      </c>
      <c r="U94" s="58" t="s">
        <v>249</v>
      </c>
    </row>
    <row r="95" spans="1:23">
      <c r="A95" s="55">
        <v>1952</v>
      </c>
      <c r="B95" s="59" t="s">
        <v>22</v>
      </c>
      <c r="C95" s="59" t="s">
        <v>22</v>
      </c>
      <c r="D95" s="59" t="s">
        <v>22</v>
      </c>
      <c r="E95" s="59" t="s">
        <v>22</v>
      </c>
      <c r="F95" s="59" t="s">
        <v>22</v>
      </c>
      <c r="G95" s="59" t="s">
        <v>22</v>
      </c>
      <c r="H95" s="59" t="s">
        <v>22</v>
      </c>
      <c r="I95" s="59" t="s">
        <v>22</v>
      </c>
      <c r="J95" s="59" t="s">
        <v>22</v>
      </c>
      <c r="K95" s="59" t="s">
        <v>22</v>
      </c>
      <c r="L95" s="59" t="s">
        <v>22</v>
      </c>
      <c r="M95" s="59" t="s">
        <v>22</v>
      </c>
      <c r="N95" s="59" t="s">
        <v>22</v>
      </c>
      <c r="O95" s="59" t="s">
        <v>22</v>
      </c>
      <c r="P95" s="59" t="s">
        <v>22</v>
      </c>
      <c r="Q95" s="59" t="s">
        <v>22</v>
      </c>
      <c r="R95" s="59" t="s">
        <v>22</v>
      </c>
      <c r="S95" s="59" t="s">
        <v>22</v>
      </c>
      <c r="T95" s="59" t="s">
        <v>22</v>
      </c>
      <c r="U95" s="59" t="s">
        <v>22</v>
      </c>
    </row>
    <row r="96" spans="1:23">
      <c r="A96" s="55">
        <v>1953</v>
      </c>
      <c r="B96" s="59" t="s">
        <v>22</v>
      </c>
      <c r="C96" s="59" t="s">
        <v>22</v>
      </c>
      <c r="D96" s="59" t="s">
        <v>22</v>
      </c>
      <c r="E96" s="59" t="s">
        <v>22</v>
      </c>
      <c r="F96" s="59" t="s">
        <v>22</v>
      </c>
      <c r="G96" s="59" t="s">
        <v>22</v>
      </c>
      <c r="H96" s="59" t="s">
        <v>22</v>
      </c>
      <c r="I96" s="59" t="s">
        <v>22</v>
      </c>
      <c r="J96" s="59" t="s">
        <v>22</v>
      </c>
      <c r="K96" s="59" t="s">
        <v>22</v>
      </c>
      <c r="L96" s="59" t="s">
        <v>22</v>
      </c>
      <c r="M96" s="59" t="s">
        <v>22</v>
      </c>
      <c r="N96" s="59" t="s">
        <v>22</v>
      </c>
      <c r="O96" s="59" t="s">
        <v>22</v>
      </c>
      <c r="P96" s="59" t="s">
        <v>22</v>
      </c>
      <c r="Q96" s="59" t="s">
        <v>22</v>
      </c>
      <c r="R96" s="59" t="s">
        <v>22</v>
      </c>
      <c r="S96" s="59" t="s">
        <v>22</v>
      </c>
      <c r="T96" s="59" t="s">
        <v>22</v>
      </c>
      <c r="U96" s="59" t="s">
        <v>22</v>
      </c>
    </row>
    <row r="97" spans="1:21">
      <c r="A97" s="55">
        <v>1954</v>
      </c>
      <c r="B97" s="59" t="s">
        <v>22</v>
      </c>
      <c r="C97" s="59" t="s">
        <v>22</v>
      </c>
      <c r="D97" s="59" t="s">
        <v>22</v>
      </c>
      <c r="E97" s="59" t="s">
        <v>22</v>
      </c>
      <c r="F97" s="59" t="s">
        <v>22</v>
      </c>
      <c r="G97" s="59" t="s">
        <v>22</v>
      </c>
      <c r="H97" s="59" t="s">
        <v>22</v>
      </c>
      <c r="I97" s="59" t="s">
        <v>22</v>
      </c>
      <c r="J97" s="59" t="s">
        <v>22</v>
      </c>
      <c r="K97" s="59" t="s">
        <v>22</v>
      </c>
      <c r="L97" s="59" t="s">
        <v>22</v>
      </c>
      <c r="M97" s="59" t="s">
        <v>22</v>
      </c>
      <c r="N97" s="59" t="s">
        <v>22</v>
      </c>
      <c r="O97" s="59" t="s">
        <v>22</v>
      </c>
      <c r="P97" s="59" t="s">
        <v>22</v>
      </c>
      <c r="Q97" s="59" t="s">
        <v>22</v>
      </c>
      <c r="R97" s="59" t="s">
        <v>22</v>
      </c>
      <c r="S97" s="59" t="s">
        <v>22</v>
      </c>
      <c r="T97" s="59" t="s">
        <v>22</v>
      </c>
      <c r="U97" s="59" t="s">
        <v>22</v>
      </c>
    </row>
    <row r="98" spans="1:21">
      <c r="A98" s="55">
        <v>1955</v>
      </c>
      <c r="B98" s="59" t="s">
        <v>22</v>
      </c>
      <c r="C98" s="59" t="s">
        <v>22</v>
      </c>
      <c r="D98" s="59" t="s">
        <v>22</v>
      </c>
      <c r="E98" s="59" t="s">
        <v>22</v>
      </c>
      <c r="F98" s="59" t="s">
        <v>22</v>
      </c>
      <c r="G98" s="59" t="s">
        <v>22</v>
      </c>
      <c r="H98" s="59" t="s">
        <v>22</v>
      </c>
      <c r="I98" s="59" t="s">
        <v>22</v>
      </c>
      <c r="J98" s="59" t="s">
        <v>22</v>
      </c>
      <c r="K98" s="59" t="s">
        <v>22</v>
      </c>
      <c r="L98" s="59" t="s">
        <v>22</v>
      </c>
      <c r="M98" s="59" t="s">
        <v>22</v>
      </c>
      <c r="N98" s="59" t="s">
        <v>22</v>
      </c>
      <c r="O98" s="59" t="s">
        <v>22</v>
      </c>
      <c r="P98" s="59" t="s">
        <v>22</v>
      </c>
      <c r="Q98" s="59" t="s">
        <v>22</v>
      </c>
      <c r="R98" s="59" t="s">
        <v>22</v>
      </c>
      <c r="S98" s="59" t="s">
        <v>22</v>
      </c>
      <c r="T98" s="59" t="s">
        <v>22</v>
      </c>
      <c r="U98" s="59" t="s">
        <v>22</v>
      </c>
    </row>
    <row r="99" spans="1:21">
      <c r="A99" s="55">
        <v>1956</v>
      </c>
      <c r="B99" s="59" t="s">
        <v>22</v>
      </c>
      <c r="C99" s="59" t="s">
        <v>22</v>
      </c>
      <c r="D99" s="59" t="s">
        <v>22</v>
      </c>
      <c r="E99" s="59" t="s">
        <v>22</v>
      </c>
      <c r="F99" s="59" t="s">
        <v>22</v>
      </c>
      <c r="G99" s="59" t="s">
        <v>22</v>
      </c>
      <c r="H99" s="59" t="s">
        <v>22</v>
      </c>
      <c r="I99" s="59" t="s">
        <v>22</v>
      </c>
      <c r="J99" s="59" t="s">
        <v>22</v>
      </c>
      <c r="K99" s="59" t="s">
        <v>22</v>
      </c>
      <c r="L99" s="59" t="s">
        <v>22</v>
      </c>
      <c r="M99" s="59" t="s">
        <v>22</v>
      </c>
      <c r="N99" s="59" t="s">
        <v>22</v>
      </c>
      <c r="O99" s="59" t="s">
        <v>22</v>
      </c>
      <c r="P99" s="59" t="s">
        <v>22</v>
      </c>
      <c r="Q99" s="59" t="s">
        <v>22</v>
      </c>
      <c r="R99" s="59" t="s">
        <v>22</v>
      </c>
      <c r="S99" s="59" t="s">
        <v>22</v>
      </c>
      <c r="T99" s="59" t="s">
        <v>22</v>
      </c>
      <c r="U99" s="59" t="s">
        <v>22</v>
      </c>
    </row>
    <row r="100" spans="1:21">
      <c r="A100" s="55">
        <v>1957</v>
      </c>
      <c r="B100" s="59" t="s">
        <v>22</v>
      </c>
      <c r="C100" s="59" t="s">
        <v>22</v>
      </c>
      <c r="D100" s="59" t="s">
        <v>22</v>
      </c>
      <c r="E100" s="59" t="s">
        <v>22</v>
      </c>
      <c r="F100" s="59" t="s">
        <v>22</v>
      </c>
      <c r="G100" s="59" t="s">
        <v>22</v>
      </c>
      <c r="H100" s="59" t="s">
        <v>22</v>
      </c>
      <c r="I100" s="59" t="s">
        <v>22</v>
      </c>
      <c r="J100" s="59" t="s">
        <v>22</v>
      </c>
      <c r="K100" s="59" t="s">
        <v>22</v>
      </c>
      <c r="L100" s="59" t="s">
        <v>22</v>
      </c>
      <c r="M100" s="59" t="s">
        <v>22</v>
      </c>
      <c r="N100" s="59" t="s">
        <v>22</v>
      </c>
      <c r="O100" s="59" t="s">
        <v>22</v>
      </c>
      <c r="P100" s="59" t="s">
        <v>22</v>
      </c>
      <c r="Q100" s="59" t="s">
        <v>22</v>
      </c>
      <c r="R100" s="59" t="s">
        <v>22</v>
      </c>
      <c r="S100" s="59" t="s">
        <v>22</v>
      </c>
      <c r="T100" s="59" t="s">
        <v>22</v>
      </c>
      <c r="U100" s="59" t="s">
        <v>22</v>
      </c>
    </row>
    <row r="101" spans="1:21">
      <c r="A101" s="55">
        <v>1958</v>
      </c>
      <c r="B101" s="59" t="s">
        <v>22</v>
      </c>
      <c r="C101" s="59" t="s">
        <v>22</v>
      </c>
      <c r="D101" s="59" t="s">
        <v>22</v>
      </c>
      <c r="E101" s="59" t="s">
        <v>22</v>
      </c>
      <c r="F101" s="59" t="s">
        <v>22</v>
      </c>
      <c r="G101" s="59" t="s">
        <v>22</v>
      </c>
      <c r="H101" s="59" t="s">
        <v>22</v>
      </c>
      <c r="I101" s="59" t="s">
        <v>22</v>
      </c>
      <c r="J101" s="59" t="s">
        <v>22</v>
      </c>
      <c r="K101" s="59" t="s">
        <v>22</v>
      </c>
      <c r="L101" s="59" t="s">
        <v>22</v>
      </c>
      <c r="M101" s="59" t="s">
        <v>22</v>
      </c>
      <c r="N101" s="59" t="s">
        <v>22</v>
      </c>
      <c r="O101" s="59" t="s">
        <v>22</v>
      </c>
      <c r="P101" s="59" t="s">
        <v>22</v>
      </c>
      <c r="Q101" s="59" t="s">
        <v>22</v>
      </c>
      <c r="R101" s="59" t="s">
        <v>22</v>
      </c>
      <c r="S101" s="59" t="s">
        <v>22</v>
      </c>
      <c r="T101" s="59" t="s">
        <v>22</v>
      </c>
      <c r="U101" s="59" t="s">
        <v>22</v>
      </c>
    </row>
    <row r="102" spans="1:21">
      <c r="A102" s="55">
        <v>1959</v>
      </c>
      <c r="B102" s="59" t="s">
        <v>22</v>
      </c>
      <c r="C102" s="59" t="s">
        <v>22</v>
      </c>
      <c r="D102" s="59" t="s">
        <v>22</v>
      </c>
      <c r="E102" s="59" t="s">
        <v>22</v>
      </c>
      <c r="F102" s="59" t="s">
        <v>22</v>
      </c>
      <c r="G102" s="59" t="s">
        <v>22</v>
      </c>
      <c r="H102" s="59" t="s">
        <v>22</v>
      </c>
      <c r="I102" s="59" t="s">
        <v>22</v>
      </c>
      <c r="J102" s="59" t="s">
        <v>22</v>
      </c>
      <c r="K102" s="59" t="s">
        <v>22</v>
      </c>
      <c r="L102" s="59" t="s">
        <v>22</v>
      </c>
      <c r="M102" s="59" t="s">
        <v>22</v>
      </c>
      <c r="N102" s="59" t="s">
        <v>22</v>
      </c>
      <c r="O102" s="59" t="s">
        <v>22</v>
      </c>
      <c r="P102" s="59" t="s">
        <v>22</v>
      </c>
      <c r="Q102" s="59" t="s">
        <v>22</v>
      </c>
      <c r="R102" s="59" t="s">
        <v>22</v>
      </c>
      <c r="S102" s="59" t="s">
        <v>22</v>
      </c>
      <c r="T102" s="59" t="s">
        <v>22</v>
      </c>
      <c r="U102" s="59" t="s">
        <v>22</v>
      </c>
    </row>
    <row r="103" spans="1:21">
      <c r="A103" s="55">
        <v>1960</v>
      </c>
      <c r="B103" s="59" t="s">
        <v>22</v>
      </c>
      <c r="C103" s="59" t="s">
        <v>22</v>
      </c>
      <c r="D103" s="59" t="s">
        <v>22</v>
      </c>
      <c r="E103" s="59" t="s">
        <v>22</v>
      </c>
      <c r="F103" s="59" t="s">
        <v>22</v>
      </c>
      <c r="G103" s="59" t="s">
        <v>22</v>
      </c>
      <c r="H103" s="59" t="s">
        <v>22</v>
      </c>
      <c r="I103" s="59" t="s">
        <v>22</v>
      </c>
      <c r="J103" s="59" t="s">
        <v>22</v>
      </c>
      <c r="K103" s="59" t="s">
        <v>22</v>
      </c>
      <c r="L103" s="59" t="s">
        <v>22</v>
      </c>
      <c r="M103" s="59" t="s">
        <v>22</v>
      </c>
      <c r="N103" s="59" t="s">
        <v>22</v>
      </c>
      <c r="O103" s="59" t="s">
        <v>22</v>
      </c>
      <c r="P103" s="59" t="s">
        <v>22</v>
      </c>
      <c r="Q103" s="59" t="s">
        <v>22</v>
      </c>
      <c r="R103" s="59" t="s">
        <v>22</v>
      </c>
      <c r="S103" s="59" t="s">
        <v>22</v>
      </c>
      <c r="T103" s="59" t="s">
        <v>22</v>
      </c>
      <c r="U103" s="59" t="s">
        <v>22</v>
      </c>
    </row>
    <row r="104" spans="1:21">
      <c r="A104" s="55">
        <v>1961</v>
      </c>
      <c r="B104" s="59" t="s">
        <v>22</v>
      </c>
      <c r="C104" s="59" t="s">
        <v>22</v>
      </c>
      <c r="D104" s="59" t="s">
        <v>22</v>
      </c>
      <c r="E104" s="59" t="s">
        <v>22</v>
      </c>
      <c r="F104" s="59" t="s">
        <v>22</v>
      </c>
      <c r="G104" s="59" t="s">
        <v>22</v>
      </c>
      <c r="H104" s="59" t="s">
        <v>22</v>
      </c>
      <c r="I104" s="59" t="s">
        <v>22</v>
      </c>
      <c r="J104" s="59" t="s">
        <v>22</v>
      </c>
      <c r="K104" s="59" t="s">
        <v>22</v>
      </c>
      <c r="L104" s="59" t="s">
        <v>22</v>
      </c>
      <c r="M104" s="59" t="s">
        <v>22</v>
      </c>
      <c r="N104" s="59" t="s">
        <v>22</v>
      </c>
      <c r="O104" s="59" t="s">
        <v>22</v>
      </c>
      <c r="P104" s="59" t="s">
        <v>22</v>
      </c>
      <c r="Q104" s="59" t="s">
        <v>22</v>
      </c>
      <c r="R104" s="59" t="s">
        <v>22</v>
      </c>
      <c r="S104" s="59" t="s">
        <v>22</v>
      </c>
      <c r="T104" s="59" t="s">
        <v>22</v>
      </c>
      <c r="U104" s="59" t="s">
        <v>22</v>
      </c>
    </row>
    <row r="105" spans="1:21">
      <c r="A105" s="55">
        <v>1962</v>
      </c>
      <c r="B105" s="59" t="s">
        <v>22</v>
      </c>
      <c r="C105" s="59" t="s">
        <v>22</v>
      </c>
      <c r="D105" s="59" t="s">
        <v>22</v>
      </c>
      <c r="E105" s="59" t="s">
        <v>22</v>
      </c>
      <c r="F105" s="59" t="s">
        <v>22</v>
      </c>
      <c r="G105" s="59" t="s">
        <v>22</v>
      </c>
      <c r="H105" s="59" t="s">
        <v>22</v>
      </c>
      <c r="I105" s="59" t="s">
        <v>22</v>
      </c>
      <c r="J105" s="59" t="s">
        <v>22</v>
      </c>
      <c r="K105" s="59" t="s">
        <v>22</v>
      </c>
      <c r="L105" s="59" t="s">
        <v>22</v>
      </c>
      <c r="M105" s="59" t="s">
        <v>22</v>
      </c>
      <c r="N105" s="59" t="s">
        <v>22</v>
      </c>
      <c r="O105" s="59" t="s">
        <v>22</v>
      </c>
      <c r="P105" s="59" t="s">
        <v>22</v>
      </c>
      <c r="Q105" s="59" t="s">
        <v>22</v>
      </c>
      <c r="R105" s="59" t="s">
        <v>22</v>
      </c>
      <c r="S105" s="59" t="s">
        <v>22</v>
      </c>
      <c r="T105" s="59" t="s">
        <v>22</v>
      </c>
      <c r="U105" s="59" t="s">
        <v>22</v>
      </c>
    </row>
    <row r="106" spans="1:21">
      <c r="A106" s="55">
        <v>1963</v>
      </c>
      <c r="B106" s="59" t="s">
        <v>22</v>
      </c>
      <c r="C106" s="59" t="s">
        <v>22</v>
      </c>
      <c r="D106" s="59" t="s">
        <v>22</v>
      </c>
      <c r="E106" s="59" t="s">
        <v>22</v>
      </c>
      <c r="F106" s="59" t="s">
        <v>22</v>
      </c>
      <c r="G106" s="59" t="s">
        <v>22</v>
      </c>
      <c r="H106" s="59" t="s">
        <v>22</v>
      </c>
      <c r="I106" s="59" t="s">
        <v>22</v>
      </c>
      <c r="J106" s="59" t="s">
        <v>22</v>
      </c>
      <c r="K106" s="59" t="s">
        <v>22</v>
      </c>
      <c r="L106" s="59" t="s">
        <v>22</v>
      </c>
      <c r="M106" s="59" t="s">
        <v>22</v>
      </c>
      <c r="N106" s="59" t="s">
        <v>22</v>
      </c>
      <c r="O106" s="59" t="s">
        <v>22</v>
      </c>
      <c r="P106" s="59" t="s">
        <v>22</v>
      </c>
      <c r="Q106" s="59" t="s">
        <v>22</v>
      </c>
      <c r="R106" s="59" t="s">
        <v>22</v>
      </c>
      <c r="S106" s="59" t="s">
        <v>22</v>
      </c>
      <c r="T106" s="59" t="s">
        <v>22</v>
      </c>
      <c r="U106" s="59" t="s">
        <v>22</v>
      </c>
    </row>
    <row r="107" spans="1:21">
      <c r="A107" s="55">
        <v>1964</v>
      </c>
      <c r="B107" s="59" t="s">
        <v>22</v>
      </c>
      <c r="C107" s="59" t="s">
        <v>22</v>
      </c>
      <c r="D107" s="59" t="s">
        <v>22</v>
      </c>
      <c r="E107" s="59" t="s">
        <v>22</v>
      </c>
      <c r="F107" s="59" t="s">
        <v>22</v>
      </c>
      <c r="G107" s="59" t="s">
        <v>22</v>
      </c>
      <c r="H107" s="59" t="s">
        <v>22</v>
      </c>
      <c r="I107" s="59" t="s">
        <v>22</v>
      </c>
      <c r="J107" s="59" t="s">
        <v>22</v>
      </c>
      <c r="K107" s="59" t="s">
        <v>22</v>
      </c>
      <c r="L107" s="59" t="s">
        <v>22</v>
      </c>
      <c r="M107" s="59" t="s">
        <v>22</v>
      </c>
      <c r="N107" s="59" t="s">
        <v>22</v>
      </c>
      <c r="O107" s="59" t="s">
        <v>22</v>
      </c>
      <c r="P107" s="59" t="s">
        <v>22</v>
      </c>
      <c r="Q107" s="59" t="s">
        <v>22</v>
      </c>
      <c r="R107" s="59" t="s">
        <v>22</v>
      </c>
      <c r="S107" s="59" t="s">
        <v>22</v>
      </c>
      <c r="T107" s="59" t="s">
        <v>22</v>
      </c>
      <c r="U107" s="59" t="s">
        <v>22</v>
      </c>
    </row>
    <row r="108" spans="1:21">
      <c r="A108" s="55">
        <v>1965</v>
      </c>
      <c r="B108" s="59" t="s">
        <v>22</v>
      </c>
      <c r="C108" s="59" t="s">
        <v>22</v>
      </c>
      <c r="D108" s="59" t="s">
        <v>22</v>
      </c>
      <c r="E108" s="59" t="s">
        <v>22</v>
      </c>
      <c r="F108" s="59" t="s">
        <v>22</v>
      </c>
      <c r="G108" s="59" t="s">
        <v>22</v>
      </c>
      <c r="H108" s="59" t="s">
        <v>22</v>
      </c>
      <c r="I108" s="59" t="s">
        <v>22</v>
      </c>
      <c r="J108" s="59" t="s">
        <v>22</v>
      </c>
      <c r="K108" s="59" t="s">
        <v>22</v>
      </c>
      <c r="L108" s="59" t="s">
        <v>22</v>
      </c>
      <c r="M108" s="59" t="s">
        <v>22</v>
      </c>
      <c r="N108" s="59" t="s">
        <v>22</v>
      </c>
      <c r="O108" s="59" t="s">
        <v>22</v>
      </c>
      <c r="P108" s="59" t="s">
        <v>22</v>
      </c>
      <c r="Q108" s="59" t="s">
        <v>22</v>
      </c>
      <c r="R108" s="59" t="s">
        <v>22</v>
      </c>
      <c r="S108" s="59" t="s">
        <v>22</v>
      </c>
      <c r="T108" s="59" t="s">
        <v>22</v>
      </c>
      <c r="U108" s="59" t="s">
        <v>22</v>
      </c>
    </row>
    <row r="109" spans="1:21">
      <c r="A109" s="55">
        <v>1966</v>
      </c>
      <c r="B109" s="59" t="s">
        <v>22</v>
      </c>
      <c r="C109" s="59" t="s">
        <v>22</v>
      </c>
      <c r="D109" s="59" t="s">
        <v>22</v>
      </c>
      <c r="E109" s="59" t="s">
        <v>22</v>
      </c>
      <c r="F109" s="59" t="s">
        <v>22</v>
      </c>
      <c r="G109" s="59" t="s">
        <v>22</v>
      </c>
      <c r="H109" s="59" t="s">
        <v>22</v>
      </c>
      <c r="I109" s="59" t="s">
        <v>22</v>
      </c>
      <c r="J109" s="59" t="s">
        <v>22</v>
      </c>
      <c r="K109" s="59" t="s">
        <v>22</v>
      </c>
      <c r="L109" s="59" t="s">
        <v>22</v>
      </c>
      <c r="M109" s="59" t="s">
        <v>22</v>
      </c>
      <c r="N109" s="59" t="s">
        <v>22</v>
      </c>
      <c r="O109" s="59" t="s">
        <v>22</v>
      </c>
      <c r="P109" s="59" t="s">
        <v>22</v>
      </c>
      <c r="Q109" s="59" t="s">
        <v>22</v>
      </c>
      <c r="R109" s="59" t="s">
        <v>22</v>
      </c>
      <c r="S109" s="59" t="s">
        <v>22</v>
      </c>
      <c r="T109" s="59" t="s">
        <v>22</v>
      </c>
      <c r="U109" s="59" t="s">
        <v>22</v>
      </c>
    </row>
    <row r="110" spans="1:21">
      <c r="A110" s="55">
        <v>1967</v>
      </c>
      <c r="B110" s="59" t="s">
        <v>22</v>
      </c>
      <c r="C110" s="59" t="s">
        <v>22</v>
      </c>
      <c r="D110" s="59" t="s">
        <v>22</v>
      </c>
      <c r="E110" s="59" t="s">
        <v>22</v>
      </c>
      <c r="F110" s="59" t="s">
        <v>22</v>
      </c>
      <c r="G110" s="59" t="s">
        <v>22</v>
      </c>
      <c r="H110" s="59" t="s">
        <v>22</v>
      </c>
      <c r="I110" s="59" t="s">
        <v>22</v>
      </c>
      <c r="J110" s="59" t="s">
        <v>22</v>
      </c>
      <c r="K110" s="59" t="s">
        <v>22</v>
      </c>
      <c r="L110" s="59" t="s">
        <v>22</v>
      </c>
      <c r="M110" s="59" t="s">
        <v>22</v>
      </c>
      <c r="N110" s="59" t="s">
        <v>22</v>
      </c>
      <c r="O110" s="59" t="s">
        <v>22</v>
      </c>
      <c r="P110" s="59" t="s">
        <v>22</v>
      </c>
      <c r="Q110" s="59" t="s">
        <v>22</v>
      </c>
      <c r="R110" s="59" t="s">
        <v>22</v>
      </c>
      <c r="S110" s="59" t="s">
        <v>22</v>
      </c>
      <c r="T110" s="59" t="s">
        <v>22</v>
      </c>
      <c r="U110" s="59" t="s">
        <v>22</v>
      </c>
    </row>
    <row r="111" spans="1:21">
      <c r="A111" s="55">
        <v>1968</v>
      </c>
      <c r="B111" s="59" t="s">
        <v>22</v>
      </c>
      <c r="C111" s="59" t="s">
        <v>22</v>
      </c>
      <c r="D111" s="59" t="s">
        <v>22</v>
      </c>
      <c r="E111" s="59" t="s">
        <v>22</v>
      </c>
      <c r="F111" s="59" t="s">
        <v>22</v>
      </c>
      <c r="G111" s="59" t="s">
        <v>22</v>
      </c>
      <c r="H111" s="59" t="s">
        <v>22</v>
      </c>
      <c r="I111" s="59" t="s">
        <v>22</v>
      </c>
      <c r="J111" s="59" t="s">
        <v>22</v>
      </c>
      <c r="K111" s="59" t="s">
        <v>22</v>
      </c>
      <c r="L111" s="59" t="s">
        <v>22</v>
      </c>
      <c r="M111" s="59" t="s">
        <v>22</v>
      </c>
      <c r="N111" s="59" t="s">
        <v>22</v>
      </c>
      <c r="O111" s="59" t="s">
        <v>22</v>
      </c>
      <c r="P111" s="59" t="s">
        <v>22</v>
      </c>
      <c r="Q111" s="59" t="s">
        <v>22</v>
      </c>
      <c r="R111" s="59" t="s">
        <v>22</v>
      </c>
      <c r="S111" s="59" t="s">
        <v>22</v>
      </c>
      <c r="T111" s="59" t="s">
        <v>22</v>
      </c>
      <c r="U111" s="59" t="s">
        <v>22</v>
      </c>
    </row>
    <row r="112" spans="1:21">
      <c r="A112" s="55">
        <v>1969</v>
      </c>
      <c r="B112" s="59" t="s">
        <v>22</v>
      </c>
      <c r="C112" s="59" t="s">
        <v>22</v>
      </c>
      <c r="D112" s="59" t="s">
        <v>22</v>
      </c>
      <c r="E112" s="59" t="s">
        <v>22</v>
      </c>
      <c r="F112" s="59" t="s">
        <v>22</v>
      </c>
      <c r="G112" s="59" t="s">
        <v>22</v>
      </c>
      <c r="H112" s="59" t="s">
        <v>22</v>
      </c>
      <c r="I112" s="59" t="s">
        <v>22</v>
      </c>
      <c r="J112" s="59" t="s">
        <v>22</v>
      </c>
      <c r="K112" s="59" t="s">
        <v>22</v>
      </c>
      <c r="L112" s="59" t="s">
        <v>22</v>
      </c>
      <c r="M112" s="59" t="s">
        <v>22</v>
      </c>
      <c r="N112" s="59" t="s">
        <v>22</v>
      </c>
      <c r="O112" s="59" t="s">
        <v>22</v>
      </c>
      <c r="P112" s="59" t="s">
        <v>22</v>
      </c>
      <c r="Q112" s="59" t="s">
        <v>22</v>
      </c>
      <c r="R112" s="59" t="s">
        <v>22</v>
      </c>
      <c r="S112" s="59" t="s">
        <v>22</v>
      </c>
      <c r="T112" s="59" t="s">
        <v>22</v>
      </c>
      <c r="U112" s="59" t="s">
        <v>22</v>
      </c>
    </row>
    <row r="113" spans="1:21">
      <c r="A113" s="55">
        <v>1970</v>
      </c>
      <c r="B113" s="59" t="s">
        <v>22</v>
      </c>
      <c r="C113" s="59" t="s">
        <v>22</v>
      </c>
      <c r="D113" s="59" t="s">
        <v>22</v>
      </c>
      <c r="E113" s="59" t="s">
        <v>22</v>
      </c>
      <c r="F113" s="59" t="s">
        <v>22</v>
      </c>
      <c r="G113" s="59" t="s">
        <v>22</v>
      </c>
      <c r="H113" s="59" t="s">
        <v>22</v>
      </c>
      <c r="I113" s="59" t="s">
        <v>22</v>
      </c>
      <c r="J113" s="59" t="s">
        <v>22</v>
      </c>
      <c r="K113" s="59" t="s">
        <v>22</v>
      </c>
      <c r="L113" s="59" t="s">
        <v>22</v>
      </c>
      <c r="M113" s="59" t="s">
        <v>22</v>
      </c>
      <c r="N113" s="59" t="s">
        <v>22</v>
      </c>
      <c r="O113" s="59" t="s">
        <v>22</v>
      </c>
      <c r="P113" s="59" t="s">
        <v>22</v>
      </c>
      <c r="Q113" s="59" t="s">
        <v>22</v>
      </c>
      <c r="R113" s="59" t="s">
        <v>22</v>
      </c>
      <c r="S113" s="59" t="s">
        <v>22</v>
      </c>
      <c r="T113" s="59" t="s">
        <v>22</v>
      </c>
      <c r="U113" s="59" t="s">
        <v>22</v>
      </c>
    </row>
    <row r="114" spans="1:21">
      <c r="A114" s="55">
        <v>1971</v>
      </c>
      <c r="B114" s="59" t="s">
        <v>22</v>
      </c>
      <c r="C114" s="59" t="s">
        <v>22</v>
      </c>
      <c r="D114" s="59" t="s">
        <v>22</v>
      </c>
      <c r="E114" s="59" t="s">
        <v>22</v>
      </c>
      <c r="F114" s="59" t="s">
        <v>22</v>
      </c>
      <c r="G114" s="59" t="s">
        <v>22</v>
      </c>
      <c r="H114" s="59" t="s">
        <v>22</v>
      </c>
      <c r="I114" s="59" t="s">
        <v>22</v>
      </c>
      <c r="J114" s="59" t="s">
        <v>22</v>
      </c>
      <c r="K114" s="59" t="s">
        <v>22</v>
      </c>
      <c r="L114" s="59" t="s">
        <v>22</v>
      </c>
      <c r="M114" s="59" t="s">
        <v>22</v>
      </c>
      <c r="N114" s="59" t="s">
        <v>22</v>
      </c>
      <c r="O114" s="59" t="s">
        <v>22</v>
      </c>
      <c r="P114" s="59" t="s">
        <v>22</v>
      </c>
      <c r="Q114" s="59" t="s">
        <v>22</v>
      </c>
      <c r="R114" s="59" t="s">
        <v>22</v>
      </c>
      <c r="S114" s="59" t="s">
        <v>22</v>
      </c>
      <c r="T114" s="59" t="s">
        <v>22</v>
      </c>
      <c r="U114" s="59" t="s">
        <v>22</v>
      </c>
    </row>
    <row r="115" spans="1:21">
      <c r="A115" s="55">
        <v>1972</v>
      </c>
      <c r="B115" s="59" t="s">
        <v>22</v>
      </c>
      <c r="C115" s="59" t="s">
        <v>22</v>
      </c>
      <c r="D115" s="59" t="s">
        <v>22</v>
      </c>
      <c r="E115" s="59" t="s">
        <v>22</v>
      </c>
      <c r="F115" s="59" t="s">
        <v>22</v>
      </c>
      <c r="G115" s="59" t="s">
        <v>22</v>
      </c>
      <c r="H115" s="59" t="s">
        <v>22</v>
      </c>
      <c r="I115" s="59" t="s">
        <v>22</v>
      </c>
      <c r="J115" s="59" t="s">
        <v>22</v>
      </c>
      <c r="K115" s="59" t="s">
        <v>22</v>
      </c>
      <c r="L115" s="59" t="s">
        <v>22</v>
      </c>
      <c r="M115" s="59" t="s">
        <v>22</v>
      </c>
      <c r="N115" s="59" t="s">
        <v>22</v>
      </c>
      <c r="O115" s="59" t="s">
        <v>22</v>
      </c>
      <c r="P115" s="59" t="s">
        <v>22</v>
      </c>
      <c r="Q115" s="59" t="s">
        <v>22</v>
      </c>
      <c r="R115" s="59" t="s">
        <v>22</v>
      </c>
      <c r="S115" s="59" t="s">
        <v>22</v>
      </c>
      <c r="T115" s="59" t="s">
        <v>22</v>
      </c>
      <c r="U115" s="59" t="s">
        <v>22</v>
      </c>
    </row>
    <row r="116" spans="1:21">
      <c r="A116" s="55">
        <v>1973</v>
      </c>
      <c r="B116" s="59" t="s">
        <v>22</v>
      </c>
      <c r="C116" s="59" t="s">
        <v>22</v>
      </c>
      <c r="D116" s="59" t="s">
        <v>22</v>
      </c>
      <c r="E116" s="59" t="s">
        <v>22</v>
      </c>
      <c r="F116" s="59" t="s">
        <v>22</v>
      </c>
      <c r="G116" s="59" t="s">
        <v>22</v>
      </c>
      <c r="H116" s="59" t="s">
        <v>22</v>
      </c>
      <c r="I116" s="59" t="s">
        <v>22</v>
      </c>
      <c r="J116" s="59" t="s">
        <v>22</v>
      </c>
      <c r="K116" s="59" t="s">
        <v>22</v>
      </c>
      <c r="L116" s="59" t="s">
        <v>22</v>
      </c>
      <c r="M116" s="59" t="s">
        <v>22</v>
      </c>
      <c r="N116" s="59" t="s">
        <v>22</v>
      </c>
      <c r="O116" s="59" t="s">
        <v>22</v>
      </c>
      <c r="P116" s="59" t="s">
        <v>22</v>
      </c>
      <c r="Q116" s="59" t="s">
        <v>22</v>
      </c>
      <c r="R116" s="59" t="s">
        <v>22</v>
      </c>
      <c r="S116" s="59" t="s">
        <v>22</v>
      </c>
      <c r="T116" s="59" t="s">
        <v>22</v>
      </c>
      <c r="U116" s="59" t="s">
        <v>22</v>
      </c>
    </row>
    <row r="117" spans="1:21">
      <c r="A117" s="55">
        <v>1974</v>
      </c>
      <c r="B117" s="59" t="s">
        <v>22</v>
      </c>
      <c r="C117" s="59" t="s">
        <v>22</v>
      </c>
      <c r="D117" s="59" t="s">
        <v>22</v>
      </c>
      <c r="E117" s="59" t="s">
        <v>22</v>
      </c>
      <c r="F117" s="59" t="s">
        <v>22</v>
      </c>
      <c r="G117" s="59" t="s">
        <v>22</v>
      </c>
      <c r="H117" s="59" t="s">
        <v>22</v>
      </c>
      <c r="I117" s="59" t="s">
        <v>22</v>
      </c>
      <c r="J117" s="59" t="s">
        <v>22</v>
      </c>
      <c r="K117" s="59" t="s">
        <v>22</v>
      </c>
      <c r="L117" s="59" t="s">
        <v>22</v>
      </c>
      <c r="M117" s="59" t="s">
        <v>22</v>
      </c>
      <c r="N117" s="59" t="s">
        <v>22</v>
      </c>
      <c r="O117" s="59" t="s">
        <v>22</v>
      </c>
      <c r="P117" s="59" t="s">
        <v>22</v>
      </c>
      <c r="Q117" s="59" t="s">
        <v>22</v>
      </c>
      <c r="R117" s="59" t="s">
        <v>22</v>
      </c>
      <c r="S117" s="59" t="s">
        <v>22</v>
      </c>
      <c r="T117" s="59" t="s">
        <v>22</v>
      </c>
      <c r="U117" s="59" t="s">
        <v>22</v>
      </c>
    </row>
    <row r="118" spans="1:21">
      <c r="A118" s="55">
        <v>1975</v>
      </c>
      <c r="B118" s="59" t="s">
        <v>22</v>
      </c>
      <c r="C118" s="59" t="s">
        <v>22</v>
      </c>
      <c r="D118" s="59" t="s">
        <v>22</v>
      </c>
      <c r="E118" s="59" t="s">
        <v>22</v>
      </c>
      <c r="F118" s="59" t="s">
        <v>22</v>
      </c>
      <c r="G118" s="59" t="s">
        <v>22</v>
      </c>
      <c r="H118" s="59" t="s">
        <v>22</v>
      </c>
      <c r="I118" s="59" t="s">
        <v>22</v>
      </c>
      <c r="J118" s="59" t="s">
        <v>22</v>
      </c>
      <c r="K118" s="59" t="s">
        <v>22</v>
      </c>
      <c r="L118" s="59" t="s">
        <v>22</v>
      </c>
      <c r="M118" s="59" t="s">
        <v>22</v>
      </c>
      <c r="N118" s="59" t="s">
        <v>22</v>
      </c>
      <c r="O118" s="59" t="s">
        <v>22</v>
      </c>
      <c r="P118" s="59" t="s">
        <v>22</v>
      </c>
      <c r="Q118" s="59" t="s">
        <v>22</v>
      </c>
      <c r="R118" s="59" t="s">
        <v>22</v>
      </c>
      <c r="S118" s="59" t="s">
        <v>22</v>
      </c>
      <c r="T118" s="59" t="s">
        <v>22</v>
      </c>
      <c r="U118" s="59" t="s">
        <v>22</v>
      </c>
    </row>
    <row r="119" spans="1:21">
      <c r="A119" s="55">
        <v>1976</v>
      </c>
      <c r="B119" s="59" t="s">
        <v>22</v>
      </c>
      <c r="C119" s="59" t="s">
        <v>22</v>
      </c>
      <c r="D119" s="59" t="s">
        <v>22</v>
      </c>
      <c r="E119" s="59" t="s">
        <v>22</v>
      </c>
      <c r="F119" s="59" t="s">
        <v>22</v>
      </c>
      <c r="G119" s="59" t="s">
        <v>22</v>
      </c>
      <c r="H119" s="59" t="s">
        <v>22</v>
      </c>
      <c r="I119" s="59" t="s">
        <v>22</v>
      </c>
      <c r="J119" s="59" t="s">
        <v>22</v>
      </c>
      <c r="K119" s="59" t="s">
        <v>22</v>
      </c>
      <c r="L119" s="59" t="s">
        <v>22</v>
      </c>
      <c r="M119" s="59" t="s">
        <v>22</v>
      </c>
      <c r="N119" s="59" t="s">
        <v>22</v>
      </c>
      <c r="O119" s="59" t="s">
        <v>22</v>
      </c>
      <c r="P119" s="59" t="s">
        <v>22</v>
      </c>
      <c r="Q119" s="59" t="s">
        <v>22</v>
      </c>
      <c r="R119" s="59" t="s">
        <v>22</v>
      </c>
      <c r="S119" s="59" t="s">
        <v>22</v>
      </c>
      <c r="T119" s="59" t="s">
        <v>22</v>
      </c>
      <c r="U119" s="59" t="s">
        <v>22</v>
      </c>
    </row>
    <row r="120" spans="1:21">
      <c r="A120" s="55">
        <v>1977</v>
      </c>
      <c r="B120" s="59" t="s">
        <v>22</v>
      </c>
      <c r="C120" s="59" t="s">
        <v>22</v>
      </c>
      <c r="D120" s="59" t="s">
        <v>22</v>
      </c>
      <c r="E120" s="59" t="s">
        <v>22</v>
      </c>
      <c r="F120" s="59" t="s">
        <v>22</v>
      </c>
      <c r="G120" s="59" t="s">
        <v>22</v>
      </c>
      <c r="H120" s="59" t="s">
        <v>22</v>
      </c>
      <c r="I120" s="59" t="s">
        <v>22</v>
      </c>
      <c r="J120" s="59" t="s">
        <v>22</v>
      </c>
      <c r="K120" s="59" t="s">
        <v>22</v>
      </c>
      <c r="L120" s="59" t="s">
        <v>22</v>
      </c>
      <c r="M120" s="59" t="s">
        <v>22</v>
      </c>
      <c r="N120" s="59" t="s">
        <v>22</v>
      </c>
      <c r="O120" s="59" t="s">
        <v>22</v>
      </c>
      <c r="P120" s="59" t="s">
        <v>22</v>
      </c>
      <c r="Q120" s="59" t="s">
        <v>22</v>
      </c>
      <c r="R120" s="59" t="s">
        <v>22</v>
      </c>
      <c r="S120" s="59" t="s">
        <v>22</v>
      </c>
      <c r="T120" s="59" t="s">
        <v>22</v>
      </c>
      <c r="U120" s="59" t="s">
        <v>22</v>
      </c>
    </row>
    <row r="121" spans="1:21">
      <c r="A121" s="55">
        <v>1978</v>
      </c>
      <c r="B121" s="59" t="s">
        <v>22</v>
      </c>
      <c r="C121" s="59" t="s">
        <v>22</v>
      </c>
      <c r="D121" s="59" t="s">
        <v>22</v>
      </c>
      <c r="E121" s="59" t="s">
        <v>22</v>
      </c>
      <c r="F121" s="59" t="s">
        <v>22</v>
      </c>
      <c r="G121" s="59" t="s">
        <v>22</v>
      </c>
      <c r="H121" s="59" t="s">
        <v>22</v>
      </c>
      <c r="I121" s="59" t="s">
        <v>22</v>
      </c>
      <c r="J121" s="59" t="s">
        <v>22</v>
      </c>
      <c r="K121" s="59" t="s">
        <v>22</v>
      </c>
      <c r="L121" s="59" t="s">
        <v>22</v>
      </c>
      <c r="M121" s="59" t="s">
        <v>22</v>
      </c>
      <c r="N121" s="59" t="s">
        <v>22</v>
      </c>
      <c r="O121" s="59" t="s">
        <v>22</v>
      </c>
      <c r="P121" s="59" t="s">
        <v>22</v>
      </c>
      <c r="Q121" s="59" t="s">
        <v>22</v>
      </c>
      <c r="R121" s="59" t="s">
        <v>22</v>
      </c>
      <c r="S121" s="59" t="s">
        <v>22</v>
      </c>
      <c r="T121" s="59" t="s">
        <v>22</v>
      </c>
      <c r="U121" s="59" t="s">
        <v>22</v>
      </c>
    </row>
    <row r="122" spans="1:21">
      <c r="A122" s="55">
        <v>1979</v>
      </c>
      <c r="B122" s="59" t="s">
        <v>22</v>
      </c>
      <c r="C122" s="59" t="s">
        <v>22</v>
      </c>
      <c r="D122" s="59" t="s">
        <v>22</v>
      </c>
      <c r="E122" s="59" t="s">
        <v>22</v>
      </c>
      <c r="F122" s="59" t="s">
        <v>22</v>
      </c>
      <c r="G122" s="59" t="s">
        <v>22</v>
      </c>
      <c r="H122" s="59" t="s">
        <v>22</v>
      </c>
      <c r="I122" s="59" t="s">
        <v>22</v>
      </c>
      <c r="J122" s="59" t="s">
        <v>22</v>
      </c>
      <c r="K122" s="59" t="s">
        <v>22</v>
      </c>
      <c r="L122" s="59" t="s">
        <v>22</v>
      </c>
      <c r="M122" s="59" t="s">
        <v>22</v>
      </c>
      <c r="N122" s="59" t="s">
        <v>22</v>
      </c>
      <c r="O122" s="59" t="s">
        <v>22</v>
      </c>
      <c r="P122" s="59" t="s">
        <v>22</v>
      </c>
      <c r="Q122" s="59" t="s">
        <v>22</v>
      </c>
      <c r="R122" s="59" t="s">
        <v>22</v>
      </c>
      <c r="S122" s="59" t="s">
        <v>22</v>
      </c>
      <c r="T122" s="59" t="s">
        <v>22</v>
      </c>
      <c r="U122" s="59" t="s">
        <v>22</v>
      </c>
    </row>
    <row r="123" spans="1:21">
      <c r="A123" s="55">
        <v>1980</v>
      </c>
      <c r="B123" s="59" t="s">
        <v>22</v>
      </c>
      <c r="C123" s="59" t="s">
        <v>22</v>
      </c>
      <c r="D123" s="59" t="s">
        <v>22</v>
      </c>
      <c r="E123" s="59" t="s">
        <v>22</v>
      </c>
      <c r="F123" s="59" t="s">
        <v>22</v>
      </c>
      <c r="G123" s="59" t="s">
        <v>22</v>
      </c>
      <c r="H123" s="59" t="s">
        <v>22</v>
      </c>
      <c r="I123" s="59" t="s">
        <v>22</v>
      </c>
      <c r="J123" s="59" t="s">
        <v>22</v>
      </c>
      <c r="K123" s="59" t="s">
        <v>22</v>
      </c>
      <c r="L123" s="59" t="s">
        <v>22</v>
      </c>
      <c r="M123" s="59" t="s">
        <v>22</v>
      </c>
      <c r="N123" s="59" t="s">
        <v>22</v>
      </c>
      <c r="O123" s="59" t="s">
        <v>22</v>
      </c>
      <c r="P123" s="59" t="s">
        <v>22</v>
      </c>
      <c r="Q123" s="59" t="s">
        <v>22</v>
      </c>
      <c r="R123" s="59" t="s">
        <v>22</v>
      </c>
      <c r="S123" s="59" t="s">
        <v>22</v>
      </c>
      <c r="T123" s="59" t="s">
        <v>22</v>
      </c>
      <c r="U123" s="59" t="s">
        <v>22</v>
      </c>
    </row>
    <row r="124" spans="1:21">
      <c r="A124" s="55">
        <v>1981</v>
      </c>
      <c r="B124" s="59" t="s">
        <v>22</v>
      </c>
      <c r="C124" s="59" t="s">
        <v>22</v>
      </c>
      <c r="D124" s="59" t="s">
        <v>22</v>
      </c>
      <c r="E124" s="59" t="s">
        <v>22</v>
      </c>
      <c r="F124" s="59" t="s">
        <v>22</v>
      </c>
      <c r="G124" s="59" t="s">
        <v>22</v>
      </c>
      <c r="H124" s="59" t="s">
        <v>22</v>
      </c>
      <c r="I124" s="59" t="s">
        <v>22</v>
      </c>
      <c r="J124" s="59" t="s">
        <v>22</v>
      </c>
      <c r="K124" s="59" t="s">
        <v>22</v>
      </c>
      <c r="L124" s="59" t="s">
        <v>22</v>
      </c>
      <c r="M124" s="59" t="s">
        <v>22</v>
      </c>
      <c r="N124" s="59" t="s">
        <v>22</v>
      </c>
      <c r="O124" s="59" t="s">
        <v>22</v>
      </c>
      <c r="P124" s="59" t="s">
        <v>22</v>
      </c>
      <c r="Q124" s="59" t="s">
        <v>22</v>
      </c>
      <c r="R124" s="59" t="s">
        <v>22</v>
      </c>
      <c r="S124" s="59" t="s">
        <v>22</v>
      </c>
      <c r="T124" s="59" t="s">
        <v>22</v>
      </c>
      <c r="U124" s="59" t="s">
        <v>22</v>
      </c>
    </row>
    <row r="125" spans="1:21">
      <c r="A125" s="55">
        <v>1982</v>
      </c>
      <c r="B125" s="59" t="s">
        <v>22</v>
      </c>
      <c r="C125" s="59" t="s">
        <v>22</v>
      </c>
      <c r="D125" s="59" t="s">
        <v>22</v>
      </c>
      <c r="E125" s="59" t="s">
        <v>22</v>
      </c>
      <c r="F125" s="59" t="s">
        <v>22</v>
      </c>
      <c r="G125" s="59" t="s">
        <v>22</v>
      </c>
      <c r="H125" s="59" t="s">
        <v>22</v>
      </c>
      <c r="I125" s="59" t="s">
        <v>22</v>
      </c>
      <c r="J125" s="59" t="s">
        <v>22</v>
      </c>
      <c r="K125" s="59" t="s">
        <v>22</v>
      </c>
      <c r="L125" s="59" t="s">
        <v>22</v>
      </c>
      <c r="M125" s="59" t="s">
        <v>22</v>
      </c>
      <c r="N125" s="59" t="s">
        <v>22</v>
      </c>
      <c r="O125" s="59" t="s">
        <v>22</v>
      </c>
      <c r="P125" s="59" t="s">
        <v>22</v>
      </c>
      <c r="Q125" s="59" t="s">
        <v>22</v>
      </c>
      <c r="R125" s="59" t="s">
        <v>22</v>
      </c>
      <c r="S125" s="59" t="s">
        <v>22</v>
      </c>
      <c r="T125" s="59" t="s">
        <v>22</v>
      </c>
      <c r="U125" s="59" t="s">
        <v>22</v>
      </c>
    </row>
    <row r="126" spans="1:21">
      <c r="A126" s="55">
        <v>1983</v>
      </c>
      <c r="B126" s="59" t="s">
        <v>22</v>
      </c>
      <c r="C126" s="59" t="s">
        <v>22</v>
      </c>
      <c r="D126" s="59" t="s">
        <v>22</v>
      </c>
      <c r="E126" s="59" t="s">
        <v>22</v>
      </c>
      <c r="F126" s="59" t="s">
        <v>22</v>
      </c>
      <c r="G126" s="59" t="s">
        <v>22</v>
      </c>
      <c r="H126" s="59" t="s">
        <v>22</v>
      </c>
      <c r="I126" s="59" t="s">
        <v>22</v>
      </c>
      <c r="J126" s="59" t="s">
        <v>22</v>
      </c>
      <c r="K126" s="59" t="s">
        <v>22</v>
      </c>
      <c r="L126" s="59" t="s">
        <v>22</v>
      </c>
      <c r="M126" s="59" t="s">
        <v>22</v>
      </c>
      <c r="N126" s="59" t="s">
        <v>22</v>
      </c>
      <c r="O126" s="59" t="s">
        <v>22</v>
      </c>
      <c r="P126" s="59" t="s">
        <v>22</v>
      </c>
      <c r="Q126" s="59" t="s">
        <v>22</v>
      </c>
      <c r="R126" s="59" t="s">
        <v>22</v>
      </c>
      <c r="S126" s="59" t="s">
        <v>22</v>
      </c>
      <c r="T126" s="59" t="s">
        <v>22</v>
      </c>
      <c r="U126" s="59" t="s">
        <v>22</v>
      </c>
    </row>
    <row r="127" spans="1:21">
      <c r="A127" s="55">
        <v>1984</v>
      </c>
      <c r="B127" s="59" t="s">
        <v>22</v>
      </c>
      <c r="C127" s="59" t="s">
        <v>22</v>
      </c>
      <c r="D127" s="59" t="s">
        <v>22</v>
      </c>
      <c r="E127" s="59" t="s">
        <v>22</v>
      </c>
      <c r="F127" s="59" t="s">
        <v>22</v>
      </c>
      <c r="G127" s="59" t="s">
        <v>22</v>
      </c>
      <c r="H127" s="59" t="s">
        <v>22</v>
      </c>
      <c r="I127" s="59" t="s">
        <v>22</v>
      </c>
      <c r="J127" s="59" t="s">
        <v>22</v>
      </c>
      <c r="K127" s="59" t="s">
        <v>22</v>
      </c>
      <c r="L127" s="59" t="s">
        <v>22</v>
      </c>
      <c r="M127" s="59" t="s">
        <v>22</v>
      </c>
      <c r="N127" s="59" t="s">
        <v>22</v>
      </c>
      <c r="O127" s="59" t="s">
        <v>22</v>
      </c>
      <c r="P127" s="59" t="s">
        <v>22</v>
      </c>
      <c r="Q127" s="59" t="s">
        <v>22</v>
      </c>
      <c r="R127" s="59" t="s">
        <v>22</v>
      </c>
      <c r="S127" s="59" t="s">
        <v>22</v>
      </c>
      <c r="T127" s="59" t="s">
        <v>22</v>
      </c>
      <c r="U127" s="59" t="s">
        <v>22</v>
      </c>
    </row>
    <row r="128" spans="1:21">
      <c r="A128" s="55">
        <v>1985</v>
      </c>
      <c r="B128" s="59" t="s">
        <v>22</v>
      </c>
      <c r="C128" s="59" t="s">
        <v>22</v>
      </c>
      <c r="D128" s="59" t="s">
        <v>22</v>
      </c>
      <c r="E128" s="59" t="s">
        <v>22</v>
      </c>
      <c r="F128" s="59" t="s">
        <v>22</v>
      </c>
      <c r="G128" s="59" t="s">
        <v>22</v>
      </c>
      <c r="H128" s="59" t="s">
        <v>22</v>
      </c>
      <c r="I128" s="59" t="s">
        <v>22</v>
      </c>
      <c r="J128" s="59" t="s">
        <v>22</v>
      </c>
      <c r="K128" s="59" t="s">
        <v>22</v>
      </c>
      <c r="L128" s="59" t="s">
        <v>22</v>
      </c>
      <c r="M128" s="59" t="s">
        <v>22</v>
      </c>
      <c r="N128" s="59" t="s">
        <v>22</v>
      </c>
      <c r="O128" s="59" t="s">
        <v>22</v>
      </c>
      <c r="P128" s="59" t="s">
        <v>22</v>
      </c>
      <c r="Q128" s="59" t="s">
        <v>22</v>
      </c>
      <c r="R128" s="59" t="s">
        <v>22</v>
      </c>
      <c r="S128" s="59" t="s">
        <v>22</v>
      </c>
      <c r="T128" s="59" t="s">
        <v>22</v>
      </c>
      <c r="U128" s="59" t="s">
        <v>22</v>
      </c>
    </row>
    <row r="129" spans="1:21">
      <c r="A129" s="55">
        <v>1986</v>
      </c>
      <c r="B129" s="59" t="s">
        <v>22</v>
      </c>
      <c r="C129" s="59" t="s">
        <v>22</v>
      </c>
      <c r="D129" s="59" t="s">
        <v>22</v>
      </c>
      <c r="E129" s="59" t="s">
        <v>22</v>
      </c>
      <c r="F129" s="59" t="s">
        <v>22</v>
      </c>
      <c r="G129" s="59" t="s">
        <v>22</v>
      </c>
      <c r="H129" s="59" t="s">
        <v>22</v>
      </c>
      <c r="I129" s="59" t="s">
        <v>22</v>
      </c>
      <c r="J129" s="59" t="s">
        <v>22</v>
      </c>
      <c r="K129" s="59" t="s">
        <v>22</v>
      </c>
      <c r="L129" s="59" t="s">
        <v>22</v>
      </c>
      <c r="M129" s="59" t="s">
        <v>22</v>
      </c>
      <c r="N129" s="59" t="s">
        <v>22</v>
      </c>
      <c r="O129" s="59" t="s">
        <v>22</v>
      </c>
      <c r="P129" s="59" t="s">
        <v>22</v>
      </c>
      <c r="Q129" s="59" t="s">
        <v>22</v>
      </c>
      <c r="R129" s="59" t="s">
        <v>22</v>
      </c>
      <c r="S129" s="59" t="s">
        <v>22</v>
      </c>
      <c r="T129" s="59" t="s">
        <v>22</v>
      </c>
      <c r="U129" s="59" t="s">
        <v>22</v>
      </c>
    </row>
    <row r="130" spans="1:21">
      <c r="A130" s="55">
        <v>1987</v>
      </c>
      <c r="B130" s="59" t="s">
        <v>22</v>
      </c>
      <c r="C130" s="59" t="s">
        <v>22</v>
      </c>
      <c r="D130" s="59" t="s">
        <v>22</v>
      </c>
      <c r="E130" s="59" t="s">
        <v>22</v>
      </c>
      <c r="F130" s="59" t="s">
        <v>22</v>
      </c>
      <c r="G130" s="59" t="s">
        <v>22</v>
      </c>
      <c r="H130" s="59" t="s">
        <v>22</v>
      </c>
      <c r="I130" s="59" t="s">
        <v>22</v>
      </c>
      <c r="J130" s="59" t="s">
        <v>22</v>
      </c>
      <c r="K130" s="59" t="s">
        <v>22</v>
      </c>
      <c r="L130" s="59" t="s">
        <v>22</v>
      </c>
      <c r="M130" s="59" t="s">
        <v>22</v>
      </c>
      <c r="N130" s="59" t="s">
        <v>22</v>
      </c>
      <c r="O130" s="59" t="s">
        <v>22</v>
      </c>
      <c r="P130" s="59" t="s">
        <v>22</v>
      </c>
      <c r="Q130" s="59" t="s">
        <v>22</v>
      </c>
      <c r="R130" s="59" t="s">
        <v>22</v>
      </c>
      <c r="S130" s="59" t="s">
        <v>22</v>
      </c>
      <c r="T130" s="59" t="s">
        <v>22</v>
      </c>
      <c r="U130" s="59" t="s">
        <v>22</v>
      </c>
    </row>
    <row r="131" spans="1:21">
      <c r="A131" s="55">
        <v>1988</v>
      </c>
      <c r="B131" s="59" t="s">
        <v>22</v>
      </c>
      <c r="C131" s="59" t="s">
        <v>22</v>
      </c>
      <c r="D131" s="59" t="s">
        <v>22</v>
      </c>
      <c r="E131" s="59" t="s">
        <v>22</v>
      </c>
      <c r="F131" s="59" t="s">
        <v>22</v>
      </c>
      <c r="G131" s="59" t="s">
        <v>22</v>
      </c>
      <c r="H131" s="59" t="s">
        <v>22</v>
      </c>
      <c r="I131" s="59" t="s">
        <v>22</v>
      </c>
      <c r="J131" s="59" t="s">
        <v>22</v>
      </c>
      <c r="K131" s="59" t="s">
        <v>22</v>
      </c>
      <c r="L131" s="59" t="s">
        <v>22</v>
      </c>
      <c r="M131" s="59" t="s">
        <v>22</v>
      </c>
      <c r="N131" s="59" t="s">
        <v>22</v>
      </c>
      <c r="O131" s="59" t="s">
        <v>22</v>
      </c>
      <c r="P131" s="59" t="s">
        <v>22</v>
      </c>
      <c r="Q131" s="59" t="s">
        <v>22</v>
      </c>
      <c r="R131" s="59" t="s">
        <v>22</v>
      </c>
      <c r="S131" s="59" t="s">
        <v>22</v>
      </c>
      <c r="T131" s="59" t="s">
        <v>22</v>
      </c>
      <c r="U131" s="59" t="s">
        <v>22</v>
      </c>
    </row>
    <row r="132" spans="1:21">
      <c r="A132" s="55">
        <v>1989</v>
      </c>
      <c r="B132" s="59" t="s">
        <v>22</v>
      </c>
      <c r="C132" s="59" t="s">
        <v>22</v>
      </c>
      <c r="D132" s="59" t="s">
        <v>22</v>
      </c>
      <c r="E132" s="59" t="s">
        <v>22</v>
      </c>
      <c r="F132" s="59" t="s">
        <v>22</v>
      </c>
      <c r="G132" s="59" t="s">
        <v>22</v>
      </c>
      <c r="H132" s="59" t="s">
        <v>22</v>
      </c>
      <c r="I132" s="59" t="s">
        <v>22</v>
      </c>
      <c r="J132" s="59" t="s">
        <v>22</v>
      </c>
      <c r="K132" s="59" t="s">
        <v>22</v>
      </c>
      <c r="L132" s="59" t="s">
        <v>22</v>
      </c>
      <c r="M132" s="59" t="s">
        <v>22</v>
      </c>
      <c r="N132" s="59" t="s">
        <v>22</v>
      </c>
      <c r="O132" s="59" t="s">
        <v>22</v>
      </c>
      <c r="P132" s="59" t="s">
        <v>22</v>
      </c>
      <c r="Q132" s="59" t="s">
        <v>22</v>
      </c>
      <c r="R132" s="59" t="s">
        <v>22</v>
      </c>
      <c r="S132" s="59" t="s">
        <v>22</v>
      </c>
      <c r="T132" s="59" t="s">
        <v>22</v>
      </c>
      <c r="U132" s="59" t="s">
        <v>22</v>
      </c>
    </row>
    <row r="133" spans="1:21">
      <c r="A133" s="55">
        <v>1990</v>
      </c>
      <c r="B133" s="59" t="s">
        <v>22</v>
      </c>
      <c r="C133" s="59" t="s">
        <v>22</v>
      </c>
      <c r="D133" s="59" t="s">
        <v>22</v>
      </c>
      <c r="E133" s="59" t="s">
        <v>22</v>
      </c>
      <c r="F133" s="59" t="s">
        <v>22</v>
      </c>
      <c r="G133" s="59" t="s">
        <v>22</v>
      </c>
      <c r="H133" s="59" t="s">
        <v>22</v>
      </c>
      <c r="I133" s="59" t="s">
        <v>22</v>
      </c>
      <c r="J133" s="59" t="s">
        <v>22</v>
      </c>
      <c r="K133" s="59" t="s">
        <v>22</v>
      </c>
      <c r="L133" s="59" t="s">
        <v>22</v>
      </c>
      <c r="M133" s="59" t="s">
        <v>22</v>
      </c>
      <c r="N133" s="59" t="s">
        <v>22</v>
      </c>
      <c r="O133" s="59" t="s">
        <v>22</v>
      </c>
      <c r="P133" s="59" t="s">
        <v>22</v>
      </c>
      <c r="Q133" s="59" t="s">
        <v>22</v>
      </c>
      <c r="R133" s="59" t="s">
        <v>22</v>
      </c>
      <c r="S133" s="59" t="s">
        <v>22</v>
      </c>
      <c r="T133" s="59" t="s">
        <v>22</v>
      </c>
      <c r="U133" s="59" t="s">
        <v>22</v>
      </c>
    </row>
    <row r="134" spans="1:21">
      <c r="A134" s="55">
        <v>1991</v>
      </c>
      <c r="B134" s="59">
        <v>7.1</v>
      </c>
      <c r="C134" s="59">
        <v>5.2</v>
      </c>
      <c r="D134" s="59">
        <v>8.5</v>
      </c>
      <c r="E134" s="59">
        <v>5.3</v>
      </c>
      <c r="F134" s="59">
        <v>5.2</v>
      </c>
      <c r="G134" s="59">
        <v>10</v>
      </c>
      <c r="H134" s="59">
        <v>7.3</v>
      </c>
      <c r="I134" s="59">
        <v>4.5999999999999996</v>
      </c>
      <c r="J134" s="59">
        <v>7.6</v>
      </c>
      <c r="K134" s="59">
        <v>3.6</v>
      </c>
      <c r="L134" s="59">
        <v>5.9</v>
      </c>
      <c r="M134" s="59">
        <v>5.7</v>
      </c>
      <c r="N134" s="59">
        <v>4.3</v>
      </c>
      <c r="O134" s="59">
        <v>8.6999999999999993</v>
      </c>
      <c r="P134" s="59">
        <v>13</v>
      </c>
      <c r="Q134" s="59">
        <v>8.3000000000000007</v>
      </c>
      <c r="R134" s="59">
        <v>5.2</v>
      </c>
      <c r="S134" s="59">
        <v>11.8</v>
      </c>
      <c r="T134" s="59">
        <v>6.1</v>
      </c>
      <c r="U134" s="59">
        <v>7</v>
      </c>
    </row>
    <row r="135" spans="1:21">
      <c r="A135" s="55">
        <v>1992</v>
      </c>
      <c r="B135" s="59">
        <v>2.4</v>
      </c>
      <c r="C135" s="59">
        <v>5.2</v>
      </c>
      <c r="D135" s="59">
        <v>0.4</v>
      </c>
      <c r="E135" s="59">
        <v>5.4</v>
      </c>
      <c r="F135" s="59">
        <v>4.9000000000000004</v>
      </c>
      <c r="G135" s="59">
        <v>1.5</v>
      </c>
      <c r="H135" s="59">
        <v>-0.6</v>
      </c>
      <c r="I135" s="59">
        <v>6.4</v>
      </c>
      <c r="J135" s="59">
        <v>4.8</v>
      </c>
      <c r="K135" s="59">
        <v>5.0999999999999996</v>
      </c>
      <c r="L135" s="59">
        <v>3.8</v>
      </c>
      <c r="M135" s="59">
        <v>3.6</v>
      </c>
      <c r="N135" s="59">
        <v>6.8</v>
      </c>
      <c r="O135" s="59">
        <v>6.8</v>
      </c>
      <c r="P135" s="59">
        <v>-5</v>
      </c>
      <c r="Q135" s="59">
        <v>1.2</v>
      </c>
      <c r="R135" s="59">
        <v>2.5</v>
      </c>
      <c r="S135" s="59">
        <v>0</v>
      </c>
      <c r="T135" s="59">
        <v>-2.2000000000000002</v>
      </c>
      <c r="U135" s="59">
        <v>1.8</v>
      </c>
    </row>
    <row r="136" spans="1:21">
      <c r="A136" s="55">
        <v>1993</v>
      </c>
      <c r="B136" s="59">
        <v>0.3</v>
      </c>
      <c r="C136" s="59">
        <v>0.1</v>
      </c>
      <c r="D136" s="59">
        <v>0.5</v>
      </c>
      <c r="E136" s="59">
        <v>1.8</v>
      </c>
      <c r="F136" s="59">
        <v>-1.3</v>
      </c>
      <c r="G136" s="59">
        <v>0.2</v>
      </c>
      <c r="H136" s="59">
        <v>0.8</v>
      </c>
      <c r="I136" s="59">
        <v>1.3</v>
      </c>
      <c r="J136" s="59">
        <v>1.4</v>
      </c>
      <c r="K136" s="59">
        <v>2.7</v>
      </c>
      <c r="L136" s="59">
        <v>0.9</v>
      </c>
      <c r="M136" s="59">
        <v>0.2</v>
      </c>
      <c r="N136" s="59">
        <v>-4</v>
      </c>
      <c r="O136" s="59">
        <v>-1.4</v>
      </c>
      <c r="P136" s="59">
        <v>1.7</v>
      </c>
      <c r="Q136" s="59">
        <v>0.9</v>
      </c>
      <c r="R136" s="59">
        <v>2.8</v>
      </c>
      <c r="S136" s="59">
        <v>2.2999999999999998</v>
      </c>
      <c r="T136" s="59">
        <v>-0.7</v>
      </c>
      <c r="U136" s="59">
        <v>0.9</v>
      </c>
    </row>
    <row r="137" spans="1:21">
      <c r="A137" s="55">
        <v>1994</v>
      </c>
      <c r="B137" s="59">
        <v>2.4</v>
      </c>
      <c r="C137" s="59">
        <v>4.4000000000000004</v>
      </c>
      <c r="D137" s="59">
        <v>0.6</v>
      </c>
      <c r="E137" s="59">
        <v>4.7</v>
      </c>
      <c r="F137" s="59">
        <v>4.3</v>
      </c>
      <c r="G137" s="59">
        <v>0.7</v>
      </c>
      <c r="H137" s="59">
        <v>0.5</v>
      </c>
      <c r="I137" s="59">
        <v>6.7</v>
      </c>
      <c r="J137" s="59">
        <v>2.4</v>
      </c>
      <c r="K137" s="59">
        <v>4.9000000000000004</v>
      </c>
      <c r="L137" s="59">
        <v>4.5</v>
      </c>
      <c r="M137" s="59">
        <v>2.1</v>
      </c>
      <c r="N137" s="59">
        <v>5.9</v>
      </c>
      <c r="O137" s="59">
        <v>-3.6</v>
      </c>
      <c r="P137" s="59">
        <v>4.5999999999999996</v>
      </c>
      <c r="Q137" s="59">
        <v>3.2</v>
      </c>
      <c r="R137" s="59">
        <v>2.2000000000000002</v>
      </c>
      <c r="S137" s="59">
        <v>2.4</v>
      </c>
      <c r="T137" s="59">
        <v>-1.2</v>
      </c>
      <c r="U137" s="59">
        <v>1.4</v>
      </c>
    </row>
    <row r="138" spans="1:21">
      <c r="A138" s="55">
        <v>1995</v>
      </c>
      <c r="B138" s="59">
        <v>-0.4</v>
      </c>
      <c r="C138" s="59">
        <v>-0.8</v>
      </c>
      <c r="D138" s="59">
        <v>-0.1</v>
      </c>
      <c r="E138" s="59">
        <v>-0.1</v>
      </c>
      <c r="F138" s="59">
        <v>-1.3</v>
      </c>
      <c r="G138" s="59">
        <v>0.6</v>
      </c>
      <c r="H138" s="59">
        <v>-0.8</v>
      </c>
      <c r="I138" s="59">
        <v>-1.4</v>
      </c>
      <c r="J138" s="59">
        <v>1.3</v>
      </c>
      <c r="K138" s="59">
        <v>-0.2</v>
      </c>
      <c r="L138" s="59">
        <v>-0.9</v>
      </c>
      <c r="M138" s="59">
        <v>1.2</v>
      </c>
      <c r="N138" s="59">
        <v>-3.5</v>
      </c>
      <c r="O138" s="59">
        <v>1.2</v>
      </c>
      <c r="P138" s="59">
        <v>-1.1000000000000001</v>
      </c>
      <c r="Q138" s="59">
        <v>1.7</v>
      </c>
      <c r="R138" s="59">
        <v>0.6</v>
      </c>
      <c r="S138" s="59">
        <v>-1.1000000000000001</v>
      </c>
      <c r="T138" s="59">
        <v>-1.3</v>
      </c>
      <c r="U138" s="59">
        <v>-0.3</v>
      </c>
    </row>
    <row r="139" spans="1:21">
      <c r="A139" s="55">
        <v>1996</v>
      </c>
      <c r="B139" s="59">
        <v>1.5</v>
      </c>
      <c r="C139" s="59">
        <v>1.4</v>
      </c>
      <c r="D139" s="59">
        <v>1.6</v>
      </c>
      <c r="E139" s="59">
        <v>0.5</v>
      </c>
      <c r="F139" s="59">
        <v>2.2999999999999998</v>
      </c>
      <c r="G139" s="59">
        <v>0.3</v>
      </c>
      <c r="H139" s="59">
        <v>2.7</v>
      </c>
      <c r="I139" s="59">
        <v>-0.6</v>
      </c>
      <c r="J139" s="59">
        <v>1.7</v>
      </c>
      <c r="K139" s="59">
        <v>0.3</v>
      </c>
      <c r="L139" s="59">
        <v>2.8</v>
      </c>
      <c r="M139" s="59">
        <v>1.6</v>
      </c>
      <c r="N139" s="59">
        <v>2.6</v>
      </c>
      <c r="O139" s="59">
        <v>-2.1</v>
      </c>
      <c r="P139" s="59">
        <v>3</v>
      </c>
      <c r="Q139" s="59">
        <v>0.8</v>
      </c>
      <c r="R139" s="59">
        <v>2.5</v>
      </c>
      <c r="S139" s="59">
        <v>3</v>
      </c>
      <c r="T139" s="59">
        <v>2.7</v>
      </c>
      <c r="U139" s="59">
        <v>2.2999999999999998</v>
      </c>
    </row>
    <row r="140" spans="1:21">
      <c r="A140" s="55">
        <v>1997</v>
      </c>
      <c r="B140" s="59">
        <v>0.8</v>
      </c>
      <c r="C140" s="59">
        <v>2.9</v>
      </c>
      <c r="D140" s="59">
        <v>-0.9</v>
      </c>
      <c r="E140" s="59">
        <v>4.0999999999999996</v>
      </c>
      <c r="F140" s="59">
        <v>1.8</v>
      </c>
      <c r="G140" s="59">
        <v>0.3</v>
      </c>
      <c r="H140" s="59">
        <v>-1.8</v>
      </c>
      <c r="I140" s="59">
        <v>7.5</v>
      </c>
      <c r="J140" s="59">
        <v>2.4</v>
      </c>
      <c r="K140" s="59">
        <v>2.2999999999999998</v>
      </c>
      <c r="L140" s="59">
        <v>1.8</v>
      </c>
      <c r="M140" s="59">
        <v>2.4</v>
      </c>
      <c r="N140" s="59">
        <v>1.2</v>
      </c>
      <c r="O140" s="59">
        <v>1.5</v>
      </c>
      <c r="P140" s="59">
        <v>-1.6</v>
      </c>
      <c r="Q140" s="59">
        <v>0.5</v>
      </c>
      <c r="R140" s="59">
        <v>0</v>
      </c>
      <c r="S140" s="59">
        <v>-2.8</v>
      </c>
      <c r="T140" s="59">
        <v>-2.2000000000000002</v>
      </c>
      <c r="U140" s="59">
        <v>-0.5</v>
      </c>
    </row>
    <row r="141" spans="1:21">
      <c r="A141" s="55">
        <v>1998</v>
      </c>
      <c r="B141" s="59">
        <v>-3</v>
      </c>
      <c r="C141" s="59">
        <v>-2.7</v>
      </c>
      <c r="D141" s="59">
        <v>-3.4</v>
      </c>
      <c r="E141" s="59">
        <v>-2.1</v>
      </c>
      <c r="F141" s="59">
        <v>-3.2</v>
      </c>
      <c r="G141" s="59">
        <v>-2.4</v>
      </c>
      <c r="H141" s="59">
        <v>-4.2</v>
      </c>
      <c r="I141" s="59">
        <v>-4.7</v>
      </c>
      <c r="J141" s="59">
        <v>-1.5</v>
      </c>
      <c r="K141" s="59">
        <v>-0.1</v>
      </c>
      <c r="L141" s="59">
        <v>-2.9</v>
      </c>
      <c r="M141" s="59">
        <v>-3.1</v>
      </c>
      <c r="N141" s="59">
        <v>-3.3</v>
      </c>
      <c r="O141" s="59">
        <v>-3.8</v>
      </c>
      <c r="P141" s="59">
        <v>-1.3</v>
      </c>
      <c r="Q141" s="59">
        <v>-1.5</v>
      </c>
      <c r="R141" s="59">
        <v>-2.1</v>
      </c>
      <c r="S141" s="59">
        <v>0.5</v>
      </c>
      <c r="T141" s="59">
        <v>-7.7</v>
      </c>
      <c r="U141" s="59">
        <v>-3.1</v>
      </c>
    </row>
    <row r="142" spans="1:21">
      <c r="A142" s="55">
        <v>1999</v>
      </c>
      <c r="B142" s="59">
        <v>-2.1</v>
      </c>
      <c r="C142" s="59">
        <v>-1.7</v>
      </c>
      <c r="D142" s="59">
        <v>-2.4</v>
      </c>
      <c r="E142" s="59">
        <v>-2.1</v>
      </c>
      <c r="F142" s="59">
        <v>-1.3</v>
      </c>
      <c r="G142" s="59">
        <v>-2.2999999999999998</v>
      </c>
      <c r="H142" s="59">
        <v>-2.2999999999999998</v>
      </c>
      <c r="I142" s="59">
        <v>-1.2</v>
      </c>
      <c r="J142" s="59">
        <v>-2.5</v>
      </c>
      <c r="K142" s="59">
        <v>-2.6</v>
      </c>
      <c r="L142" s="59">
        <v>-1.2</v>
      </c>
      <c r="M142" s="59">
        <v>-0.5</v>
      </c>
      <c r="N142" s="59">
        <v>-2</v>
      </c>
      <c r="O142" s="59">
        <v>-3.3</v>
      </c>
      <c r="P142" s="59">
        <v>-2.9</v>
      </c>
      <c r="Q142" s="59">
        <v>-0.3</v>
      </c>
      <c r="R142" s="59">
        <v>-0.2</v>
      </c>
      <c r="S142" s="59">
        <v>-1.2</v>
      </c>
      <c r="T142" s="59">
        <v>-4</v>
      </c>
      <c r="U142" s="59">
        <v>-1.4</v>
      </c>
    </row>
    <row r="143" spans="1:21">
      <c r="A143" s="55">
        <v>2000</v>
      </c>
      <c r="B143" s="59">
        <v>0.4</v>
      </c>
      <c r="C143" s="59">
        <v>0.8</v>
      </c>
      <c r="D143" s="59">
        <v>0.2</v>
      </c>
      <c r="E143" s="59">
        <v>1</v>
      </c>
      <c r="F143" s="59">
        <v>0.5</v>
      </c>
      <c r="G143" s="59">
        <v>0.5</v>
      </c>
      <c r="H143" s="59">
        <v>-0.1</v>
      </c>
      <c r="I143" s="59">
        <v>1.2</v>
      </c>
      <c r="J143" s="59">
        <v>1.6</v>
      </c>
      <c r="K143" s="59">
        <v>0.2</v>
      </c>
      <c r="L143" s="59">
        <v>0.9</v>
      </c>
      <c r="M143" s="59">
        <v>-0.7</v>
      </c>
      <c r="N143" s="59">
        <v>1</v>
      </c>
      <c r="O143" s="59">
        <v>-1.4</v>
      </c>
      <c r="P143" s="59">
        <v>2.6</v>
      </c>
      <c r="Q143" s="59">
        <v>0.8</v>
      </c>
      <c r="R143" s="59">
        <v>1</v>
      </c>
      <c r="S143" s="59">
        <v>2.8</v>
      </c>
      <c r="T143" s="59">
        <v>-2.2999999999999998</v>
      </c>
      <c r="U143" s="59">
        <v>0.1</v>
      </c>
    </row>
    <row r="144" spans="1:21">
      <c r="A144" s="55">
        <v>2001</v>
      </c>
      <c r="B144" s="59">
        <v>-2.1</v>
      </c>
      <c r="C144" s="59">
        <v>-0.8</v>
      </c>
      <c r="D144" s="59">
        <v>-3.3</v>
      </c>
      <c r="E144" s="59">
        <v>-0.8</v>
      </c>
      <c r="F144" s="59">
        <v>-0.9</v>
      </c>
      <c r="G144" s="59">
        <v>-3.2</v>
      </c>
      <c r="H144" s="59">
        <v>-3.5</v>
      </c>
      <c r="I144" s="59">
        <v>0.2</v>
      </c>
      <c r="J144" s="59">
        <v>-1.4</v>
      </c>
      <c r="K144" s="59">
        <v>-1</v>
      </c>
      <c r="L144" s="59">
        <v>0.1</v>
      </c>
      <c r="M144" s="59">
        <v>-0.4</v>
      </c>
      <c r="N144" s="59">
        <v>-2</v>
      </c>
      <c r="O144" s="59">
        <v>-3.8</v>
      </c>
      <c r="P144" s="59">
        <v>-2.9</v>
      </c>
      <c r="Q144" s="59">
        <v>-2.6</v>
      </c>
      <c r="R144" s="59">
        <v>-2.2999999999999998</v>
      </c>
      <c r="S144" s="59">
        <v>-3.7</v>
      </c>
      <c r="T144" s="59">
        <v>-3.9</v>
      </c>
      <c r="U144" s="59">
        <v>-2.5</v>
      </c>
    </row>
    <row r="145" spans="1:21">
      <c r="A145" s="55">
        <v>2002</v>
      </c>
      <c r="B145" s="59">
        <v>-3</v>
      </c>
      <c r="C145" s="59">
        <v>-3.4</v>
      </c>
      <c r="D145" s="59">
        <v>-2.6</v>
      </c>
      <c r="E145" s="59">
        <v>-2.2000000000000002</v>
      </c>
      <c r="F145" s="59">
        <v>-4.4000000000000004</v>
      </c>
      <c r="G145" s="59">
        <v>-2.5</v>
      </c>
      <c r="H145" s="59">
        <v>-2.7</v>
      </c>
      <c r="I145" s="59">
        <v>-3.5</v>
      </c>
      <c r="J145" s="59">
        <v>-0.9</v>
      </c>
      <c r="K145" s="59">
        <v>-2.2000000000000002</v>
      </c>
      <c r="L145" s="59">
        <v>-4.3</v>
      </c>
      <c r="M145" s="59">
        <v>-3.1</v>
      </c>
      <c r="N145" s="59">
        <v>-5.5</v>
      </c>
      <c r="O145" s="59">
        <v>-2.2999999999999998</v>
      </c>
      <c r="P145" s="59">
        <v>-3.6</v>
      </c>
      <c r="Q145" s="59">
        <v>-1.9</v>
      </c>
      <c r="R145" s="59">
        <v>-1.3</v>
      </c>
      <c r="S145" s="59">
        <v>-0.7</v>
      </c>
      <c r="T145" s="59">
        <v>-4.4000000000000004</v>
      </c>
      <c r="U145" s="59">
        <v>-2.6</v>
      </c>
    </row>
    <row r="146" spans="1:21">
      <c r="A146" s="55">
        <v>2003</v>
      </c>
      <c r="B146" s="59">
        <v>-0.6</v>
      </c>
      <c r="C146" s="59">
        <v>-0.5</v>
      </c>
      <c r="D146" s="59">
        <v>-0.9</v>
      </c>
      <c r="E146" s="59">
        <v>-0.5</v>
      </c>
      <c r="F146" s="59">
        <v>-0.4</v>
      </c>
      <c r="G146" s="59">
        <v>-0.7</v>
      </c>
      <c r="H146" s="59">
        <v>-0.9</v>
      </c>
      <c r="I146" s="59">
        <v>-1.8</v>
      </c>
      <c r="J146" s="59">
        <v>-0.6</v>
      </c>
      <c r="K146" s="59">
        <v>1.3</v>
      </c>
      <c r="L146" s="59">
        <v>0.4</v>
      </c>
      <c r="M146" s="59">
        <v>1.5</v>
      </c>
      <c r="N146" s="59">
        <v>-2.4</v>
      </c>
      <c r="O146" s="59">
        <v>-4.2</v>
      </c>
      <c r="P146" s="59">
        <v>0.4</v>
      </c>
      <c r="Q146" s="59">
        <v>2.9</v>
      </c>
      <c r="R146" s="59">
        <v>2.2000000000000002</v>
      </c>
      <c r="S146" s="59">
        <v>-0.3</v>
      </c>
      <c r="T146" s="59">
        <v>-3.2</v>
      </c>
      <c r="U146" s="59">
        <v>-0.3</v>
      </c>
    </row>
    <row r="147" spans="1:21">
      <c r="A147" s="55">
        <v>2004</v>
      </c>
      <c r="B147" s="59">
        <v>1.3</v>
      </c>
      <c r="C147" s="59">
        <v>2.1</v>
      </c>
      <c r="D147" s="59">
        <v>0.8</v>
      </c>
      <c r="E147" s="59">
        <v>1.2</v>
      </c>
      <c r="F147" s="59">
        <v>2.7</v>
      </c>
      <c r="G147" s="59">
        <v>-1</v>
      </c>
      <c r="H147" s="59">
        <v>2.5</v>
      </c>
      <c r="I147" s="59">
        <v>0.4</v>
      </c>
      <c r="J147" s="59">
        <v>1.4</v>
      </c>
      <c r="K147" s="59">
        <v>1.9</v>
      </c>
      <c r="L147" s="59">
        <v>1.8</v>
      </c>
      <c r="M147" s="59">
        <v>-0.7</v>
      </c>
      <c r="N147" s="59">
        <v>6.1</v>
      </c>
      <c r="O147" s="59">
        <v>0.1</v>
      </c>
      <c r="P147" s="59">
        <v>-1.9</v>
      </c>
      <c r="Q147" s="59">
        <v>-1.3</v>
      </c>
      <c r="R147" s="59">
        <v>-1.3</v>
      </c>
      <c r="S147" s="59">
        <v>2.4</v>
      </c>
      <c r="T147" s="59">
        <v>4.7</v>
      </c>
      <c r="U147" s="59">
        <v>0.8</v>
      </c>
    </row>
    <row r="148" spans="1:21">
      <c r="A148" s="55">
        <v>2005</v>
      </c>
      <c r="B148" s="59">
        <v>-0.1</v>
      </c>
      <c r="C148" s="59">
        <v>-0.8</v>
      </c>
      <c r="D148" s="59">
        <v>0.5</v>
      </c>
      <c r="E148" s="59">
        <v>-1.4</v>
      </c>
      <c r="F148" s="59">
        <v>-0.1</v>
      </c>
      <c r="G148" s="59">
        <v>0.8</v>
      </c>
      <c r="H148" s="59">
        <v>0.2</v>
      </c>
      <c r="I148" s="59">
        <v>-2</v>
      </c>
      <c r="J148" s="59">
        <v>-1.3</v>
      </c>
      <c r="K148" s="59">
        <v>-1</v>
      </c>
      <c r="L148" s="59">
        <v>-0.6</v>
      </c>
      <c r="M148" s="59">
        <v>1.4</v>
      </c>
      <c r="N148" s="59">
        <v>-0.9</v>
      </c>
      <c r="O148" s="59">
        <v>0.4</v>
      </c>
      <c r="P148" s="59">
        <v>1.1000000000000001</v>
      </c>
      <c r="Q148" s="59">
        <v>0.8</v>
      </c>
      <c r="R148" s="59">
        <v>0.6</v>
      </c>
      <c r="S148" s="59">
        <v>-1.1000000000000001</v>
      </c>
      <c r="T148" s="59">
        <v>0.9</v>
      </c>
      <c r="U148" s="59">
        <v>0.2</v>
      </c>
    </row>
    <row r="149" spans="1:21">
      <c r="A149" s="55">
        <v>2006</v>
      </c>
      <c r="B149" s="59">
        <v>0.2</v>
      </c>
      <c r="C149" s="59">
        <v>-0.3</v>
      </c>
      <c r="D149" s="59">
        <v>0.5</v>
      </c>
      <c r="E149" s="59">
        <v>-0.4</v>
      </c>
      <c r="F149" s="59">
        <v>-0.2</v>
      </c>
      <c r="G149" s="59">
        <v>1.4</v>
      </c>
      <c r="H149" s="59">
        <v>-0.2</v>
      </c>
      <c r="I149" s="59">
        <v>-1.4</v>
      </c>
      <c r="J149" s="59">
        <v>0.6</v>
      </c>
      <c r="K149" s="59">
        <v>-0.2</v>
      </c>
      <c r="L149" s="59">
        <v>0.2</v>
      </c>
      <c r="M149" s="59">
        <v>-0.4</v>
      </c>
      <c r="N149" s="59">
        <v>-0.4</v>
      </c>
      <c r="O149" s="59">
        <v>5.3</v>
      </c>
      <c r="P149" s="59">
        <v>-2</v>
      </c>
      <c r="Q149" s="59">
        <v>0.1</v>
      </c>
      <c r="R149" s="59">
        <v>0.2</v>
      </c>
      <c r="S149" s="59">
        <v>-0.2</v>
      </c>
      <c r="T149" s="59">
        <v>-0.5</v>
      </c>
      <c r="U149" s="59">
        <v>0.6</v>
      </c>
    </row>
    <row r="150" spans="1:21">
      <c r="A150" s="55">
        <v>2007</v>
      </c>
      <c r="B150" s="59">
        <v>2.4</v>
      </c>
      <c r="C150" s="59">
        <v>3.1</v>
      </c>
      <c r="D150" s="59">
        <v>2</v>
      </c>
      <c r="E150" s="59">
        <v>2.1</v>
      </c>
      <c r="F150" s="59">
        <v>3.8</v>
      </c>
      <c r="G150" s="59">
        <v>0.5</v>
      </c>
      <c r="H150" s="59">
        <v>3.2</v>
      </c>
      <c r="I150" s="59">
        <v>5</v>
      </c>
      <c r="J150" s="59">
        <v>0.7</v>
      </c>
      <c r="K150" s="59">
        <v>0.9</v>
      </c>
      <c r="L150" s="59">
        <v>0.1</v>
      </c>
      <c r="M150" s="59">
        <v>3.4</v>
      </c>
      <c r="N150" s="59">
        <v>7</v>
      </c>
      <c r="O150" s="59">
        <v>-2.1</v>
      </c>
      <c r="P150" s="59">
        <v>2.7</v>
      </c>
      <c r="Q150" s="59">
        <v>1.8</v>
      </c>
      <c r="R150" s="59">
        <v>2.2000000000000002</v>
      </c>
      <c r="S150" s="59">
        <v>2.2999999999999998</v>
      </c>
      <c r="T150" s="59">
        <v>4.3</v>
      </c>
      <c r="U150" s="59">
        <v>2.5</v>
      </c>
    </row>
    <row r="151" spans="1:21">
      <c r="A151" s="55">
        <v>2008</v>
      </c>
      <c r="B151" s="59">
        <v>2.1</v>
      </c>
      <c r="C151" s="59">
        <v>2.4</v>
      </c>
      <c r="D151" s="59">
        <v>1.8</v>
      </c>
      <c r="E151" s="59">
        <v>2.2999999999999998</v>
      </c>
      <c r="F151" s="59">
        <v>2.5</v>
      </c>
      <c r="G151" s="59">
        <v>2.4</v>
      </c>
      <c r="H151" s="59">
        <v>1.3</v>
      </c>
      <c r="I151" s="59">
        <v>0.3</v>
      </c>
      <c r="J151" s="59">
        <v>3.6</v>
      </c>
      <c r="K151" s="59">
        <v>3</v>
      </c>
      <c r="L151" s="59">
        <v>3.2</v>
      </c>
      <c r="M151" s="59">
        <v>3.4</v>
      </c>
      <c r="N151" s="59">
        <v>1.3</v>
      </c>
      <c r="O151" s="59">
        <v>3.6</v>
      </c>
      <c r="P151" s="59">
        <v>0.3</v>
      </c>
      <c r="Q151" s="59">
        <v>3.2</v>
      </c>
      <c r="R151" s="59">
        <v>2.2000000000000002</v>
      </c>
      <c r="S151" s="59">
        <v>2.6</v>
      </c>
      <c r="T151" s="59">
        <v>0</v>
      </c>
      <c r="U151" s="59">
        <v>1.8</v>
      </c>
    </row>
    <row r="152" spans="1:21">
      <c r="A152" s="55">
        <v>2009</v>
      </c>
      <c r="B152" s="59">
        <v>-0.4</v>
      </c>
      <c r="C152" s="59">
        <v>1.1000000000000001</v>
      </c>
      <c r="D152" s="59">
        <v>-1.7</v>
      </c>
      <c r="E152" s="59">
        <v>0.7</v>
      </c>
      <c r="F152" s="59">
        <v>1.4</v>
      </c>
      <c r="G152" s="59">
        <v>-1.8</v>
      </c>
      <c r="H152" s="59">
        <v>-1.8</v>
      </c>
      <c r="I152" s="59">
        <v>2.2000000000000002</v>
      </c>
      <c r="J152" s="59">
        <v>-0.1</v>
      </c>
      <c r="K152" s="59">
        <v>0.2</v>
      </c>
      <c r="L152" s="59">
        <v>1.9</v>
      </c>
      <c r="M152" s="59">
        <v>-1.4</v>
      </c>
      <c r="N152" s="59">
        <v>3.3</v>
      </c>
      <c r="O152" s="59">
        <v>-3.4</v>
      </c>
      <c r="P152" s="59">
        <v>0.3</v>
      </c>
      <c r="Q152" s="59">
        <v>-2</v>
      </c>
      <c r="R152" s="59">
        <v>-2.8</v>
      </c>
      <c r="S152" s="59">
        <v>0</v>
      </c>
      <c r="T152" s="59">
        <v>-2.2000000000000002</v>
      </c>
      <c r="U152" s="59">
        <v>-1</v>
      </c>
    </row>
    <row r="153" spans="1:21">
      <c r="A153" s="55">
        <v>2010</v>
      </c>
      <c r="B153" s="59">
        <v>-1.2</v>
      </c>
      <c r="C153" s="59">
        <v>-2.2999999999999998</v>
      </c>
      <c r="D153" s="59">
        <v>-0.1</v>
      </c>
      <c r="E153" s="59">
        <v>-1.8</v>
      </c>
      <c r="F153" s="59">
        <v>-2.8</v>
      </c>
      <c r="G153" s="59">
        <v>-0.4</v>
      </c>
      <c r="H153" s="59">
        <v>0.2</v>
      </c>
      <c r="I153" s="59">
        <v>-1.3</v>
      </c>
      <c r="J153" s="59">
        <v>-2.9</v>
      </c>
      <c r="K153" s="59">
        <v>-1.5</v>
      </c>
      <c r="L153" s="59">
        <v>-3.3</v>
      </c>
      <c r="M153" s="59">
        <v>-3.1</v>
      </c>
      <c r="N153" s="59">
        <v>-2.2999999999999998</v>
      </c>
      <c r="O153" s="59">
        <v>1.3</v>
      </c>
      <c r="P153" s="59">
        <v>-2</v>
      </c>
      <c r="Q153" s="59">
        <v>-0.9</v>
      </c>
      <c r="R153" s="59">
        <v>0.3</v>
      </c>
      <c r="S153" s="59">
        <v>-2</v>
      </c>
      <c r="T153" s="59">
        <v>1.3</v>
      </c>
      <c r="U153" s="59">
        <v>-0.9</v>
      </c>
    </row>
    <row r="154" spans="1:21">
      <c r="A154" s="55">
        <v>2011</v>
      </c>
      <c r="B154" s="59">
        <v>0.6</v>
      </c>
      <c r="C154" s="59">
        <v>1.6</v>
      </c>
      <c r="D154" s="59">
        <v>-0.3</v>
      </c>
      <c r="E154" s="59">
        <v>-0.5</v>
      </c>
      <c r="F154" s="59">
        <v>3.4</v>
      </c>
      <c r="G154" s="59">
        <v>-1.3</v>
      </c>
      <c r="H154" s="59">
        <v>0.6</v>
      </c>
      <c r="I154" s="59">
        <v>-1.4</v>
      </c>
      <c r="J154" s="59">
        <v>0.9</v>
      </c>
      <c r="K154" s="59">
        <v>-0.8</v>
      </c>
      <c r="L154" s="59">
        <v>0.6</v>
      </c>
      <c r="M154" s="59">
        <v>6.2</v>
      </c>
      <c r="N154" s="59">
        <v>3.5</v>
      </c>
      <c r="O154" s="59">
        <v>-4.3</v>
      </c>
      <c r="P154" s="59">
        <v>0.7</v>
      </c>
      <c r="Q154" s="59">
        <v>0.5</v>
      </c>
      <c r="R154" s="59">
        <v>-0.7</v>
      </c>
      <c r="S154" s="59">
        <v>0.2</v>
      </c>
      <c r="T154" s="59">
        <v>1.6</v>
      </c>
      <c r="U154" s="59">
        <v>0.6</v>
      </c>
    </row>
    <row r="155" spans="1:21">
      <c r="A155" s="55">
        <v>2012</v>
      </c>
      <c r="B155" s="59">
        <v>-1.9</v>
      </c>
      <c r="C155" s="59">
        <v>-3</v>
      </c>
      <c r="D155" s="59">
        <v>-1</v>
      </c>
      <c r="E155" s="59">
        <v>-0.6</v>
      </c>
      <c r="F155" s="59">
        <v>-5.0999999999999996</v>
      </c>
      <c r="G155" s="59">
        <v>0.8</v>
      </c>
      <c r="H155" s="59">
        <v>-2.6</v>
      </c>
      <c r="I155" s="59">
        <v>-0.5</v>
      </c>
      <c r="J155" s="59">
        <v>-1.3</v>
      </c>
      <c r="K155" s="59">
        <v>0.1</v>
      </c>
      <c r="L155" s="59">
        <v>-1</v>
      </c>
      <c r="M155" s="59">
        <v>-4.2</v>
      </c>
      <c r="N155" s="59">
        <v>-8.6999999999999993</v>
      </c>
      <c r="O155" s="59">
        <v>2.6</v>
      </c>
      <c r="P155" s="59">
        <v>0.4</v>
      </c>
      <c r="Q155" s="59">
        <v>-0.9</v>
      </c>
      <c r="R155" s="59">
        <v>2.2999999999999998</v>
      </c>
      <c r="S155" s="59">
        <v>-2.5</v>
      </c>
      <c r="T155" s="59">
        <v>-5.2</v>
      </c>
      <c r="U155" s="59">
        <v>-1.7</v>
      </c>
    </row>
    <row r="156" spans="1:21">
      <c r="A156" s="55">
        <v>2013</v>
      </c>
      <c r="B156" s="59">
        <v>1.3</v>
      </c>
      <c r="C156" s="59">
        <v>0.9</v>
      </c>
      <c r="D156" s="59">
        <v>1.7</v>
      </c>
      <c r="E156" s="59">
        <v>0.1</v>
      </c>
      <c r="F156" s="59">
        <v>1.5</v>
      </c>
      <c r="G156" s="59">
        <v>1.5</v>
      </c>
      <c r="H156" s="59">
        <v>2</v>
      </c>
      <c r="I156" s="59">
        <v>0.4</v>
      </c>
      <c r="J156" s="59">
        <v>0.2</v>
      </c>
      <c r="K156" s="59">
        <v>-0.3</v>
      </c>
      <c r="L156" s="59">
        <v>1.3</v>
      </c>
      <c r="M156" s="59">
        <v>0.5</v>
      </c>
      <c r="N156" s="59">
        <v>2.5</v>
      </c>
      <c r="O156" s="59">
        <v>2.1</v>
      </c>
      <c r="P156" s="59">
        <v>0.6</v>
      </c>
      <c r="Q156" s="59">
        <v>1.5</v>
      </c>
      <c r="R156" s="59">
        <v>0.7</v>
      </c>
      <c r="S156" s="59">
        <v>0.7</v>
      </c>
      <c r="T156" s="59">
        <v>3.6</v>
      </c>
      <c r="U156" s="59">
        <v>1.5</v>
      </c>
    </row>
    <row r="157" spans="1:21">
      <c r="A157" s="55">
        <v>2014</v>
      </c>
      <c r="B157" s="59">
        <v>1.2</v>
      </c>
      <c r="C157" s="59">
        <v>1.4</v>
      </c>
      <c r="D157" s="59">
        <v>1.1000000000000001</v>
      </c>
      <c r="E157" s="59">
        <v>0.8</v>
      </c>
      <c r="F157" s="59">
        <v>1.8</v>
      </c>
      <c r="G157" s="59">
        <v>1.9</v>
      </c>
      <c r="H157" s="59">
        <v>0.4</v>
      </c>
      <c r="I157" s="59">
        <v>0.4</v>
      </c>
      <c r="J157" s="59">
        <v>-0.5</v>
      </c>
      <c r="K157" s="59">
        <v>2.2000000000000002</v>
      </c>
      <c r="L157" s="59">
        <v>1</v>
      </c>
      <c r="M157" s="59">
        <v>-0.3</v>
      </c>
      <c r="N157" s="59">
        <v>4</v>
      </c>
      <c r="O157" s="59">
        <v>6.9</v>
      </c>
      <c r="P157" s="59">
        <v>-0.9</v>
      </c>
      <c r="Q157" s="59">
        <v>-1.3</v>
      </c>
      <c r="R157" s="59">
        <v>-3.3</v>
      </c>
      <c r="S157" s="59">
        <v>1.9</v>
      </c>
      <c r="T157" s="59">
        <v>1.5</v>
      </c>
      <c r="U157" s="59">
        <v>1.3</v>
      </c>
    </row>
    <row r="158" spans="1:21">
      <c r="A158" s="55">
        <v>2015</v>
      </c>
      <c r="B158" s="59">
        <v>2</v>
      </c>
      <c r="C158" s="59">
        <v>1.1000000000000001</v>
      </c>
      <c r="D158" s="59">
        <v>2.7</v>
      </c>
      <c r="E158" s="59">
        <v>1</v>
      </c>
      <c r="F158" s="59">
        <v>1.3</v>
      </c>
      <c r="G158" s="59">
        <v>2.1</v>
      </c>
      <c r="H158" s="59">
        <v>3.3</v>
      </c>
      <c r="I158" s="59">
        <v>2.1</v>
      </c>
      <c r="J158" s="59">
        <v>2.4</v>
      </c>
      <c r="K158" s="59">
        <v>-1.2</v>
      </c>
      <c r="L158" s="59">
        <v>1.9</v>
      </c>
      <c r="M158" s="59">
        <v>3.9</v>
      </c>
      <c r="N158" s="59">
        <v>-1</v>
      </c>
      <c r="O158" s="59">
        <v>1.2</v>
      </c>
      <c r="P158" s="59">
        <v>2.4</v>
      </c>
      <c r="Q158" s="59">
        <v>2.8</v>
      </c>
      <c r="R158" s="59">
        <v>3.2</v>
      </c>
      <c r="S158" s="59">
        <v>5.0999999999999996</v>
      </c>
      <c r="T158" s="59">
        <v>2.2000000000000002</v>
      </c>
      <c r="U158" s="59">
        <v>2</v>
      </c>
    </row>
    <row r="159" spans="1:21">
      <c r="A159" s="55">
        <v>2016</v>
      </c>
      <c r="B159" s="59">
        <v>1.5</v>
      </c>
      <c r="C159" s="59">
        <v>2.1</v>
      </c>
      <c r="D159" s="59">
        <v>1.1000000000000001</v>
      </c>
      <c r="E159" s="59">
        <v>1.1000000000000001</v>
      </c>
      <c r="F159" s="59">
        <v>2.9</v>
      </c>
      <c r="G159" s="59">
        <v>0.7</v>
      </c>
      <c r="H159" s="59">
        <v>1.5</v>
      </c>
      <c r="I159" s="59">
        <v>-0.1</v>
      </c>
      <c r="J159" s="59">
        <v>0.6</v>
      </c>
      <c r="K159" s="59">
        <v>2.6</v>
      </c>
      <c r="L159" s="59">
        <v>1.5</v>
      </c>
      <c r="M159" s="59">
        <v>-0.8</v>
      </c>
      <c r="N159" s="59">
        <v>6.7</v>
      </c>
      <c r="O159" s="59">
        <v>0.6</v>
      </c>
      <c r="P159" s="59">
        <v>0.8</v>
      </c>
      <c r="Q159" s="59">
        <v>0.4</v>
      </c>
      <c r="R159" s="59">
        <v>1.4</v>
      </c>
      <c r="S159" s="59">
        <v>0.7</v>
      </c>
      <c r="T159" s="59">
        <v>2.1</v>
      </c>
      <c r="U159" s="59">
        <v>1.4</v>
      </c>
    </row>
    <row r="160" spans="1:21">
      <c r="A160" s="55">
        <v>2017</v>
      </c>
      <c r="B160" s="59">
        <v>1</v>
      </c>
      <c r="C160" s="59">
        <v>0.8</v>
      </c>
      <c r="D160" s="59">
        <v>1</v>
      </c>
      <c r="E160" s="59">
        <v>0.3</v>
      </c>
      <c r="F160" s="59">
        <v>1.4</v>
      </c>
      <c r="G160" s="59">
        <v>0.3</v>
      </c>
      <c r="H160" s="59">
        <v>1.7</v>
      </c>
      <c r="I160" s="59">
        <v>-1.1000000000000001</v>
      </c>
      <c r="J160" s="59">
        <v>0.6</v>
      </c>
      <c r="K160" s="59">
        <v>1.5</v>
      </c>
      <c r="L160" s="59">
        <v>0.1</v>
      </c>
      <c r="M160" s="59">
        <v>1.8</v>
      </c>
      <c r="N160" s="59">
        <v>1.8</v>
      </c>
      <c r="O160" s="59">
        <v>-1.6</v>
      </c>
      <c r="P160" s="59">
        <v>1.1000000000000001</v>
      </c>
      <c r="Q160" s="59">
        <v>2</v>
      </c>
      <c r="R160" s="59">
        <v>0.2</v>
      </c>
      <c r="S160" s="59">
        <v>-1.1000000000000001</v>
      </c>
      <c r="T160" s="59">
        <v>4.0999999999999996</v>
      </c>
      <c r="U160" s="59">
        <v>1.1000000000000001</v>
      </c>
    </row>
    <row r="161" spans="1:21">
      <c r="A161" s="55">
        <v>2018</v>
      </c>
      <c r="B161" s="59">
        <v>3.4</v>
      </c>
      <c r="C161" s="59">
        <v>2.6</v>
      </c>
      <c r="D161" s="59">
        <v>4.0999999999999996</v>
      </c>
      <c r="E161" s="59">
        <v>0.9</v>
      </c>
      <c r="F161" s="59">
        <v>4</v>
      </c>
      <c r="G161" s="59">
        <v>4.7</v>
      </c>
      <c r="H161" s="59">
        <v>3.6</v>
      </c>
      <c r="I161" s="59">
        <v>0</v>
      </c>
      <c r="J161" s="59">
        <v>0.9</v>
      </c>
      <c r="K161" s="59">
        <v>2</v>
      </c>
      <c r="L161" s="59">
        <v>0.3</v>
      </c>
      <c r="M161" s="59">
        <v>2.5</v>
      </c>
      <c r="N161" s="59">
        <v>7.8</v>
      </c>
      <c r="O161" s="59">
        <v>11.6</v>
      </c>
      <c r="P161" s="59">
        <v>-1.6</v>
      </c>
      <c r="Q161" s="59">
        <v>2.2000000000000002</v>
      </c>
      <c r="R161" s="59">
        <v>0.8</v>
      </c>
      <c r="S161" s="59">
        <v>-1.7</v>
      </c>
      <c r="T161" s="59">
        <v>8.1999999999999993</v>
      </c>
      <c r="U161" s="59">
        <v>4</v>
      </c>
    </row>
    <row r="162" spans="1:21">
      <c r="A162" s="55">
        <v>2019</v>
      </c>
      <c r="B162" s="59">
        <v>2.7</v>
      </c>
      <c r="C162" s="59">
        <v>2.2999999999999998</v>
      </c>
      <c r="D162" s="59">
        <v>3.1</v>
      </c>
      <c r="E162" s="59">
        <v>3.6</v>
      </c>
      <c r="F162" s="59">
        <v>1.4</v>
      </c>
      <c r="G162" s="59">
        <v>2.2999999999999998</v>
      </c>
      <c r="H162" s="59">
        <v>3.8</v>
      </c>
      <c r="I162" s="59">
        <v>5.9</v>
      </c>
      <c r="J162" s="59">
        <v>2.2999999999999998</v>
      </c>
      <c r="K162" s="59">
        <v>2.4</v>
      </c>
      <c r="L162" s="59">
        <v>3.8</v>
      </c>
      <c r="M162" s="59">
        <v>1</v>
      </c>
      <c r="N162" s="59">
        <v>0</v>
      </c>
      <c r="O162" s="59">
        <v>-3</v>
      </c>
      <c r="P162" s="59">
        <v>5.9</v>
      </c>
      <c r="Q162" s="59">
        <v>6.2</v>
      </c>
      <c r="R162" s="59">
        <v>3.4</v>
      </c>
      <c r="S162" s="59">
        <v>4.5999999999999996</v>
      </c>
      <c r="T162" s="59">
        <v>3.6</v>
      </c>
      <c r="U162" s="59">
        <v>2.7</v>
      </c>
    </row>
    <row r="163" spans="1:21">
      <c r="A163" s="55">
        <v>2020</v>
      </c>
      <c r="B163" s="59">
        <v>0.4</v>
      </c>
      <c r="C163" s="59">
        <v>3</v>
      </c>
      <c r="D163" s="59">
        <v>-1.9</v>
      </c>
      <c r="E163" s="59">
        <v>3.4</v>
      </c>
      <c r="F163" s="59">
        <v>2.5</v>
      </c>
      <c r="G163" s="59">
        <v>-2</v>
      </c>
      <c r="H163" s="59">
        <v>-1.8</v>
      </c>
      <c r="I163" s="59">
        <v>2.8</v>
      </c>
      <c r="J163" s="59">
        <v>2.9</v>
      </c>
      <c r="K163" s="59">
        <v>4.7</v>
      </c>
      <c r="L163" s="59">
        <v>1.2</v>
      </c>
      <c r="M163" s="59">
        <v>-1.4</v>
      </c>
      <c r="N163" s="59">
        <v>6.1</v>
      </c>
      <c r="O163" s="59">
        <v>-1.9</v>
      </c>
      <c r="P163" s="59">
        <v>-0.8</v>
      </c>
      <c r="Q163" s="59">
        <v>-3.5</v>
      </c>
      <c r="R163" s="59">
        <v>-1.2</v>
      </c>
      <c r="S163" s="59">
        <v>-0.7</v>
      </c>
      <c r="T163" s="59">
        <v>-2.7</v>
      </c>
      <c r="U163" s="59">
        <v>-0.6</v>
      </c>
    </row>
    <row r="164" spans="1:21">
      <c r="A164" s="55">
        <v>2021</v>
      </c>
      <c r="B164" s="59">
        <v>-0.3</v>
      </c>
      <c r="C164" s="59">
        <v>-2</v>
      </c>
      <c r="D164" s="59">
        <v>1.3</v>
      </c>
      <c r="E164" s="59">
        <v>-1.4</v>
      </c>
      <c r="F164" s="59">
        <v>-2.6</v>
      </c>
      <c r="G164" s="59">
        <v>0.8</v>
      </c>
      <c r="H164" s="59">
        <v>1.7</v>
      </c>
      <c r="I164" s="59">
        <v>-2.2000000000000002</v>
      </c>
      <c r="J164" s="59">
        <v>-0.1</v>
      </c>
      <c r="K164" s="59">
        <v>-1.8</v>
      </c>
      <c r="L164" s="59">
        <v>-0.6</v>
      </c>
      <c r="M164" s="59">
        <v>1.4</v>
      </c>
      <c r="N164" s="59">
        <v>-6.5</v>
      </c>
      <c r="O164" s="59">
        <v>-0.8</v>
      </c>
      <c r="P164" s="59">
        <v>1.2</v>
      </c>
      <c r="Q164" s="59">
        <v>2.4</v>
      </c>
      <c r="R164" s="59">
        <v>1.8</v>
      </c>
      <c r="S164" s="59">
        <v>3.3</v>
      </c>
      <c r="T164" s="59">
        <v>0.9</v>
      </c>
      <c r="U164" s="59">
        <v>0.9</v>
      </c>
    </row>
    <row r="165" spans="1:21">
      <c r="A165" s="55">
        <v>2022</v>
      </c>
      <c r="B165" s="59">
        <v>3.7</v>
      </c>
      <c r="C165" s="59">
        <v>5.2</v>
      </c>
      <c r="D165" s="59">
        <v>2.2999999999999998</v>
      </c>
      <c r="E165" s="59">
        <v>3.9</v>
      </c>
      <c r="F165" s="59">
        <v>6.4</v>
      </c>
      <c r="G165" s="59">
        <v>0.5</v>
      </c>
      <c r="H165" s="59">
        <v>3.8</v>
      </c>
      <c r="I165" s="59">
        <v>2.7</v>
      </c>
      <c r="J165" s="59">
        <v>2.5</v>
      </c>
      <c r="K165" s="59">
        <v>6.2</v>
      </c>
      <c r="L165" s="59">
        <v>3.9</v>
      </c>
      <c r="M165" s="59">
        <v>2</v>
      </c>
      <c r="N165" s="59">
        <v>11.2</v>
      </c>
      <c r="O165" s="59">
        <v>1</v>
      </c>
      <c r="P165" s="59">
        <v>2.6</v>
      </c>
      <c r="Q165" s="59">
        <v>-2.4</v>
      </c>
      <c r="R165" s="59">
        <v>1.3</v>
      </c>
      <c r="S165" s="59">
        <v>6</v>
      </c>
      <c r="T165" s="59">
        <v>4.0999999999999996</v>
      </c>
      <c r="U165" s="59">
        <v>2.7</v>
      </c>
    </row>
    <row r="166" spans="1:21">
      <c r="A166" s="55">
        <v>2023</v>
      </c>
      <c r="B166" s="59">
        <v>-0.2</v>
      </c>
      <c r="C166" s="59">
        <v>-0.8</v>
      </c>
      <c r="D166" s="59">
        <v>0.3</v>
      </c>
      <c r="E166" s="59">
        <v>-0.6</v>
      </c>
      <c r="F166" s="59">
        <v>-1.1000000000000001</v>
      </c>
      <c r="G166" s="59">
        <v>1.4</v>
      </c>
      <c r="H166" s="59">
        <v>-0.6</v>
      </c>
      <c r="I166" s="59">
        <v>-0.7</v>
      </c>
      <c r="J166" s="59">
        <v>-1.5</v>
      </c>
      <c r="K166" s="59">
        <v>0.5</v>
      </c>
      <c r="L166" s="59">
        <v>-1.7</v>
      </c>
      <c r="M166" s="59">
        <v>1.3</v>
      </c>
      <c r="N166" s="59">
        <v>-2.4</v>
      </c>
      <c r="O166" s="59">
        <v>2.5</v>
      </c>
      <c r="P166" s="59">
        <v>0.3</v>
      </c>
      <c r="Q166" s="59">
        <v>1.4</v>
      </c>
      <c r="R166" s="59">
        <v>1.5</v>
      </c>
      <c r="S166" s="59">
        <v>-2.8</v>
      </c>
      <c r="T166" s="59">
        <v>-0.5</v>
      </c>
      <c r="U166" s="59">
        <v>0.1</v>
      </c>
    </row>
    <row r="167" spans="1:21">
      <c r="A167" s="55">
        <v>2024</v>
      </c>
      <c r="C167" s="59">
        <v>3.2</v>
      </c>
      <c r="E167" s="59">
        <v>1</v>
      </c>
      <c r="F167" s="59">
        <v>5.0999999999999996</v>
      </c>
      <c r="G167" s="59">
        <v>6.7</v>
      </c>
      <c r="I167" s="59">
        <v>0.5</v>
      </c>
      <c r="J167" s="59">
        <v>1.3</v>
      </c>
      <c r="K167" s="59">
        <v>1.2</v>
      </c>
      <c r="L167" s="59">
        <v>3.5</v>
      </c>
      <c r="M167" s="59">
        <v>7.4</v>
      </c>
      <c r="N167" s="59">
        <v>4.4000000000000004</v>
      </c>
      <c r="O167" s="59">
        <v>9.6</v>
      </c>
      <c r="P167" s="59">
        <v>4.3</v>
      </c>
      <c r="Q167" s="59">
        <v>5.0999999999999996</v>
      </c>
      <c r="R167" s="59">
        <v>1.8</v>
      </c>
      <c r="S167" s="59">
        <v>6.1</v>
      </c>
    </row>
  </sheetData>
  <hyperlinks>
    <hyperlink ref="Z4" r:id="rId1" xr:uid="{0F934419-8176-4BF1-8233-EB70A2F6F92F}"/>
  </hyperlinks>
  <pageMargins left="0.59055118110236227" right="0.59055118110236227" top="0.39370078740157483" bottom="0.19685039370078741" header="0.39370078740157483" footer="0.19685039370078741"/>
  <pageSetup paperSize="9" scale="56" fitToHeight="2" orientation="landscape" r:id="rId2"/>
  <headerFooter alignWithMargins="0"/>
  <rowBreaks count="1" manualBreakCount="1">
    <brk id="8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26FA8-3DE0-4594-92EE-22567DED2AFC}">
  <sheetPr codeName="Sheet5"/>
  <dimension ref="A1:K83"/>
  <sheetViews>
    <sheetView workbookViewId="0">
      <selection activeCell="A2" sqref="A2"/>
    </sheetView>
  </sheetViews>
  <sheetFormatPr defaultColWidth="9.109375" defaultRowHeight="14.4"/>
  <cols>
    <col min="1" max="1" width="33.88671875" style="67" bestFit="1" customWidth="1"/>
    <col min="2" max="16384" width="9.109375" style="67"/>
  </cols>
  <sheetData>
    <row r="1" spans="1:3">
      <c r="A1" s="66" t="s">
        <v>267</v>
      </c>
    </row>
    <row r="4" spans="1:3">
      <c r="A4" s="68" t="s">
        <v>268</v>
      </c>
      <c r="C4" s="67" t="s">
        <v>269</v>
      </c>
    </row>
    <row r="5" spans="1:3">
      <c r="A5" s="68" t="s">
        <v>270</v>
      </c>
      <c r="C5" s="67" t="s">
        <v>271</v>
      </c>
    </row>
    <row r="6" spans="1:3">
      <c r="A6" s="68" t="s">
        <v>272</v>
      </c>
      <c r="C6" s="66" t="s">
        <v>273</v>
      </c>
    </row>
    <row r="7" spans="1:3">
      <c r="A7" s="68" t="s">
        <v>274</v>
      </c>
      <c r="C7" s="67" t="s">
        <v>275</v>
      </c>
    </row>
    <row r="8" spans="1:3">
      <c r="A8" s="68" t="s">
        <v>276</v>
      </c>
      <c r="C8" s="67" t="s">
        <v>277</v>
      </c>
    </row>
    <row r="9" spans="1:3">
      <c r="A9" s="68" t="s">
        <v>278</v>
      </c>
      <c r="C9" s="67" t="s">
        <v>279</v>
      </c>
    </row>
    <row r="10" spans="1:3">
      <c r="A10" s="68" t="s">
        <v>280</v>
      </c>
      <c r="C10" s="67" t="s">
        <v>281</v>
      </c>
    </row>
    <row r="11" spans="1:3">
      <c r="A11" s="68" t="s">
        <v>282</v>
      </c>
      <c r="C11" s="67" t="s">
        <v>283</v>
      </c>
    </row>
    <row r="12" spans="1:3">
      <c r="A12" s="68" t="s">
        <v>284</v>
      </c>
      <c r="C12" s="67" t="s">
        <v>7</v>
      </c>
    </row>
    <row r="13" spans="1:3">
      <c r="A13" s="68"/>
    </row>
    <row r="15" spans="1:3">
      <c r="A15" s="68" t="s">
        <v>285</v>
      </c>
      <c r="B15" s="68" t="s">
        <v>286</v>
      </c>
      <c r="C15" s="68" t="s">
        <v>287</v>
      </c>
    </row>
    <row r="16" spans="1:3">
      <c r="A16" s="67" t="s">
        <v>288</v>
      </c>
      <c r="B16" s="67" t="s">
        <v>357</v>
      </c>
      <c r="C16" s="67">
        <v>74.7</v>
      </c>
    </row>
    <row r="17" spans="1:11">
      <c r="A17" s="67" t="s">
        <v>289</v>
      </c>
      <c r="B17" s="67" t="s">
        <v>358</v>
      </c>
      <c r="C17" s="67">
        <v>83.7</v>
      </c>
    </row>
    <row r="18" spans="1:11">
      <c r="A18" s="67" t="s">
        <v>290</v>
      </c>
      <c r="B18" s="67" t="s">
        <v>359</v>
      </c>
      <c r="C18" s="67">
        <v>78.5</v>
      </c>
      <c r="I18" s="67" t="s">
        <v>351</v>
      </c>
      <c r="J18" s="67" t="s">
        <v>150</v>
      </c>
      <c r="K18" s="67" t="s">
        <v>352</v>
      </c>
    </row>
    <row r="19" spans="1:11">
      <c r="A19" s="67" t="s">
        <v>291</v>
      </c>
      <c r="B19" s="67" t="s">
        <v>360</v>
      </c>
      <c r="C19" s="67">
        <v>85.5</v>
      </c>
      <c r="G19" s="67">
        <v>2010</v>
      </c>
      <c r="H19" s="69" cm="1">
        <f t="array" ref="H19">INDEX(C:C, 23 + (ROW(A1)-1)*4)</f>
        <v>86.7</v>
      </c>
      <c r="I19" s="101">
        <v>100</v>
      </c>
      <c r="J19" s="101"/>
    </row>
    <row r="20" spans="1:11">
      <c r="A20" s="67" t="s">
        <v>292</v>
      </c>
      <c r="B20" s="67" t="s">
        <v>361</v>
      </c>
      <c r="C20" s="67">
        <v>76.099999999999994</v>
      </c>
      <c r="G20" s="67">
        <v>2011</v>
      </c>
      <c r="H20" s="69" cm="1">
        <f t="array" ref="H20">INDEX(C:C, 23 + (ROW(A2)-1)*4)</f>
        <v>88.5</v>
      </c>
      <c r="I20" s="101">
        <f>H20/$H$19*100</f>
        <v>102.07612456747404</v>
      </c>
      <c r="J20" s="101"/>
    </row>
    <row r="21" spans="1:11">
      <c r="A21" s="67" t="s">
        <v>293</v>
      </c>
      <c r="B21" s="67" t="s">
        <v>362</v>
      </c>
      <c r="C21" s="67">
        <v>85.1</v>
      </c>
      <c r="G21" s="67">
        <v>2012</v>
      </c>
      <c r="H21" s="69" cm="1">
        <f t="array" ref="H21">INDEX(C:C, 23 + (ROW(A3)-1)*4)</f>
        <v>90.5</v>
      </c>
      <c r="I21" s="101">
        <f t="shared" ref="I21:I33" si="0">H21/$H$19*100</f>
        <v>104.38292964244521</v>
      </c>
      <c r="J21" s="101"/>
    </row>
    <row r="22" spans="1:11">
      <c r="A22" s="67" t="s">
        <v>294</v>
      </c>
      <c r="B22" s="67" t="s">
        <v>363</v>
      </c>
      <c r="C22" s="67">
        <v>79.099999999999994</v>
      </c>
      <c r="G22" s="67">
        <v>2013</v>
      </c>
      <c r="H22" s="69" cm="1">
        <f t="array" ref="H22">INDEX(C:C, 23 + (ROW(A4)-1)*4)</f>
        <v>91.6</v>
      </c>
      <c r="I22" s="101">
        <f t="shared" si="0"/>
        <v>105.65167243367935</v>
      </c>
      <c r="J22" s="101"/>
    </row>
    <row r="23" spans="1:11">
      <c r="A23" s="67" t="s">
        <v>295</v>
      </c>
      <c r="B23" s="67" t="s">
        <v>364</v>
      </c>
      <c r="C23" s="67">
        <v>86.7</v>
      </c>
      <c r="G23" s="67">
        <v>2014</v>
      </c>
      <c r="H23" s="69" cm="1">
        <f t="array" ref="H23">INDEX(C:C, 23 + (ROW(A5)-1)*4)</f>
        <v>92.7</v>
      </c>
      <c r="I23" s="101">
        <f t="shared" si="0"/>
        <v>106.92041522491348</v>
      </c>
      <c r="J23" s="101"/>
    </row>
    <row r="24" spans="1:11">
      <c r="A24" s="67" t="s">
        <v>296</v>
      </c>
      <c r="B24" s="67" t="s">
        <v>365</v>
      </c>
      <c r="C24" s="67">
        <v>77.400000000000006</v>
      </c>
      <c r="G24" s="67">
        <v>2015</v>
      </c>
      <c r="H24" s="69" cm="1">
        <f t="array" ref="H24">INDEX(C:C, 23 + (ROW(A6)-1)*4)</f>
        <v>94.3</v>
      </c>
      <c r="I24" s="101">
        <f t="shared" si="0"/>
        <v>108.76585928489042</v>
      </c>
      <c r="J24" s="101">
        <v>100</v>
      </c>
    </row>
    <row r="25" spans="1:11">
      <c r="A25" s="67" t="s">
        <v>297</v>
      </c>
      <c r="B25" s="67" t="s">
        <v>366</v>
      </c>
      <c r="C25" s="67">
        <v>87.1</v>
      </c>
      <c r="G25" s="67">
        <v>2016</v>
      </c>
      <c r="H25" s="69" cm="1">
        <f t="array" ref="H25">INDEX(C:C, 23 + (ROW(A7)-1)*4)</f>
        <v>95.6</v>
      </c>
      <c r="I25" s="101">
        <f t="shared" si="0"/>
        <v>110.26528258362167</v>
      </c>
      <c r="J25" s="101">
        <f>H25/$H$24*100</f>
        <v>101.37857900318133</v>
      </c>
    </row>
    <row r="26" spans="1:11">
      <c r="A26" s="67" t="s">
        <v>298</v>
      </c>
      <c r="B26" s="67" t="s">
        <v>367</v>
      </c>
      <c r="C26" s="67">
        <v>80.7</v>
      </c>
      <c r="G26" s="67">
        <v>2017</v>
      </c>
      <c r="H26" s="69" cm="1">
        <f t="array" ref="H26">INDEX(C:C, 23 + (ROW(A8)-1)*4)</f>
        <v>97.5</v>
      </c>
      <c r="I26" s="101">
        <f t="shared" si="0"/>
        <v>112.45674740484428</v>
      </c>
      <c r="J26" s="101">
        <f>H26/$H$24*100</f>
        <v>103.39342523860023</v>
      </c>
    </row>
    <row r="27" spans="1:11">
      <c r="A27" s="67" t="s">
        <v>299</v>
      </c>
      <c r="B27" s="67" t="s">
        <v>368</v>
      </c>
      <c r="C27" s="67">
        <v>88.5</v>
      </c>
      <c r="G27" s="67">
        <v>2018</v>
      </c>
      <c r="H27" s="69" cm="1">
        <f t="array" ref="H27">INDEX(C:C, 23 + (ROW(A9)-1)*4)</f>
        <v>100</v>
      </c>
      <c r="I27" s="101">
        <f t="shared" si="0"/>
        <v>115.34025374855825</v>
      </c>
      <c r="J27" s="101">
        <f t="shared" ref="J27:J34" si="1">H27/$H$24*100</f>
        <v>106.04453870625663</v>
      </c>
    </row>
    <row r="28" spans="1:11">
      <c r="A28" s="67" t="s">
        <v>300</v>
      </c>
      <c r="B28" s="67" t="s">
        <v>369</v>
      </c>
      <c r="C28" s="67">
        <v>78.5</v>
      </c>
      <c r="G28" s="67">
        <v>2019</v>
      </c>
      <c r="H28" s="69" cm="1">
        <f t="array" ref="H28">INDEX(C:C, 23 + (ROW(A10)-1)*4)</f>
        <v>102.5</v>
      </c>
      <c r="I28" s="101">
        <f t="shared" si="0"/>
        <v>118.2237600922722</v>
      </c>
      <c r="J28" s="101">
        <f t="shared" si="1"/>
        <v>108.69565217391303</v>
      </c>
    </row>
    <row r="29" spans="1:11">
      <c r="A29" s="67" t="s">
        <v>301</v>
      </c>
      <c r="B29" s="67" t="s">
        <v>370</v>
      </c>
      <c r="C29" s="67">
        <v>89</v>
      </c>
      <c r="G29" s="67">
        <v>2020</v>
      </c>
      <c r="H29" s="69" cm="1">
        <f t="array" ref="H29">INDEX(C:C, 23 + (ROW(A11)-1)*4)</f>
        <v>105.6</v>
      </c>
      <c r="I29" s="101">
        <f t="shared" si="0"/>
        <v>121.79930795847748</v>
      </c>
      <c r="J29" s="101">
        <f t="shared" si="1"/>
        <v>111.98303287380699</v>
      </c>
    </row>
    <row r="30" spans="1:11">
      <c r="A30" s="67" t="s">
        <v>302</v>
      </c>
      <c r="B30" s="67" t="s">
        <v>371</v>
      </c>
      <c r="C30" s="67">
        <v>82.3</v>
      </c>
      <c r="G30" s="67">
        <v>2021</v>
      </c>
      <c r="H30" s="69" cm="1">
        <f t="array" ref="H30">INDEX(C:C, 23 + (ROW(A12)-1)*4)</f>
        <v>107.9</v>
      </c>
      <c r="I30" s="101">
        <f t="shared" si="0"/>
        <v>124.45213379469435</v>
      </c>
      <c r="J30" s="101">
        <f t="shared" si="1"/>
        <v>114.42205726405091</v>
      </c>
    </row>
    <row r="31" spans="1:11">
      <c r="A31" s="67" t="s">
        <v>303</v>
      </c>
      <c r="B31" s="67" t="s">
        <v>372</v>
      </c>
      <c r="C31" s="67">
        <v>90.5</v>
      </c>
      <c r="G31" s="67">
        <v>2022</v>
      </c>
      <c r="H31" s="69" cm="1">
        <f t="array" ref="H31">INDEX(C:C, 23 + (ROW(A13)-1)*4)</f>
        <v>113.1</v>
      </c>
      <c r="I31" s="101">
        <f t="shared" si="0"/>
        <v>130.44982698961937</v>
      </c>
      <c r="J31" s="101">
        <f t="shared" si="1"/>
        <v>119.93637327677624</v>
      </c>
    </row>
    <row r="32" spans="1:11">
      <c r="A32" s="67" t="s">
        <v>304</v>
      </c>
      <c r="B32" s="67" t="s">
        <v>373</v>
      </c>
      <c r="C32" s="67">
        <v>79.8</v>
      </c>
      <c r="G32" s="67">
        <v>2023</v>
      </c>
      <c r="H32" s="69" cm="1">
        <f t="array" ref="H32">INDEX(C:C, 23 + (ROW(A14)-1)*4)</f>
        <v>117.3</v>
      </c>
      <c r="I32" s="101">
        <f t="shared" si="0"/>
        <v>135.29411764705881</v>
      </c>
      <c r="J32" s="101">
        <f t="shared" si="1"/>
        <v>124.39024390243902</v>
      </c>
    </row>
    <row r="33" spans="1:10">
      <c r="A33" s="67" t="s">
        <v>305</v>
      </c>
      <c r="B33" s="67" t="s">
        <v>374</v>
      </c>
      <c r="C33" s="67">
        <v>90.2</v>
      </c>
      <c r="G33" s="67">
        <v>2024</v>
      </c>
      <c r="H33" s="69" cm="1">
        <f t="array" ref="H33">INDEX(C:C, 23 + (ROW(A15)-1)*4)</f>
        <v>122.1</v>
      </c>
      <c r="I33" s="101">
        <f t="shared" si="0"/>
        <v>140.83044982698959</v>
      </c>
      <c r="J33" s="101">
        <f t="shared" si="1"/>
        <v>129.48038176033933</v>
      </c>
    </row>
    <row r="34" spans="1:10">
      <c r="A34" s="67" t="s">
        <v>306</v>
      </c>
      <c r="B34" s="67" t="s">
        <v>375</v>
      </c>
      <c r="C34" s="67">
        <v>83.1</v>
      </c>
      <c r="G34" s="67">
        <v>2025</v>
      </c>
      <c r="H34" s="69" cm="1">
        <f t="array" ref="H34">INDEX(C:C, 23 + (ROW(A16)-1)*4)</f>
        <v>125.6</v>
      </c>
      <c r="I34" s="101">
        <f t="shared" ref="I34" si="2">H34/$H$19*100</f>
        <v>144.86735870818913</v>
      </c>
      <c r="J34" s="101">
        <f t="shared" si="1"/>
        <v>133.19194061505831</v>
      </c>
    </row>
    <row r="35" spans="1:10">
      <c r="A35" s="67" t="s">
        <v>307</v>
      </c>
      <c r="B35" s="67" t="s">
        <v>376</v>
      </c>
      <c r="C35" s="67">
        <v>91.6</v>
      </c>
    </row>
    <row r="36" spans="1:10">
      <c r="A36" s="67" t="s">
        <v>308</v>
      </c>
      <c r="B36" s="67" t="s">
        <v>377</v>
      </c>
      <c r="C36" s="67">
        <v>80.900000000000006</v>
      </c>
    </row>
    <row r="37" spans="1:10">
      <c r="A37" s="67" t="s">
        <v>309</v>
      </c>
      <c r="B37" s="67" t="s">
        <v>378</v>
      </c>
      <c r="C37" s="67">
        <v>91.5</v>
      </c>
    </row>
    <row r="38" spans="1:10">
      <c r="A38" s="67" t="s">
        <v>310</v>
      </c>
      <c r="B38" s="67" t="s">
        <v>379</v>
      </c>
      <c r="C38" s="67">
        <v>84.3</v>
      </c>
    </row>
    <row r="39" spans="1:10">
      <c r="A39" s="67" t="s">
        <v>311</v>
      </c>
      <c r="B39" s="67" t="s">
        <v>380</v>
      </c>
      <c r="C39" s="67">
        <v>92.7</v>
      </c>
    </row>
    <row r="40" spans="1:10">
      <c r="A40" s="67" t="s">
        <v>312</v>
      </c>
      <c r="B40" s="67" t="s">
        <v>381</v>
      </c>
      <c r="C40" s="67">
        <v>82.6</v>
      </c>
    </row>
    <row r="41" spans="1:10">
      <c r="A41" s="67" t="s">
        <v>313</v>
      </c>
      <c r="B41" s="67" t="s">
        <v>382</v>
      </c>
      <c r="C41" s="67">
        <v>93.1</v>
      </c>
    </row>
    <row r="42" spans="1:10">
      <c r="A42" s="67" t="s">
        <v>314</v>
      </c>
      <c r="B42" s="67" t="s">
        <v>383</v>
      </c>
      <c r="C42" s="67">
        <v>85.8</v>
      </c>
    </row>
    <row r="43" spans="1:10">
      <c r="A43" s="67" t="s">
        <v>315</v>
      </c>
      <c r="B43" s="67" t="s">
        <v>384</v>
      </c>
      <c r="C43" s="67">
        <v>94.3</v>
      </c>
    </row>
    <row r="44" spans="1:10">
      <c r="A44" s="67" t="s">
        <v>316</v>
      </c>
      <c r="B44" s="67" t="s">
        <v>385</v>
      </c>
      <c r="C44" s="67">
        <v>84.2</v>
      </c>
    </row>
    <row r="45" spans="1:10">
      <c r="A45" s="67" t="s">
        <v>317</v>
      </c>
      <c r="B45" s="67" t="s">
        <v>386</v>
      </c>
      <c r="C45" s="67">
        <v>93.8</v>
      </c>
    </row>
    <row r="46" spans="1:10">
      <c r="A46" s="67" t="s">
        <v>318</v>
      </c>
      <c r="B46" s="67" t="s">
        <v>387</v>
      </c>
      <c r="C46" s="67">
        <v>87.3</v>
      </c>
    </row>
    <row r="47" spans="1:10">
      <c r="A47" s="67" t="s">
        <v>319</v>
      </c>
      <c r="B47" s="67" t="s">
        <v>388</v>
      </c>
      <c r="C47" s="67">
        <v>95.6</v>
      </c>
    </row>
    <row r="48" spans="1:10">
      <c r="A48" s="67" t="s">
        <v>320</v>
      </c>
      <c r="B48" s="67" t="s">
        <v>389</v>
      </c>
      <c r="C48" s="67">
        <v>85.5</v>
      </c>
    </row>
    <row r="49" spans="1:3">
      <c r="A49" s="67" t="s">
        <v>321</v>
      </c>
      <c r="B49" s="67" t="s">
        <v>390</v>
      </c>
      <c r="C49" s="67">
        <v>95.9</v>
      </c>
    </row>
    <row r="50" spans="1:3">
      <c r="A50" s="67" t="s">
        <v>322</v>
      </c>
      <c r="B50" s="67" t="s">
        <v>391</v>
      </c>
      <c r="C50" s="67">
        <v>88.7</v>
      </c>
    </row>
    <row r="51" spans="1:3">
      <c r="A51" s="67" t="s">
        <v>323</v>
      </c>
      <c r="B51" s="67" t="s">
        <v>392</v>
      </c>
      <c r="C51" s="67">
        <v>97.5</v>
      </c>
    </row>
    <row r="52" spans="1:3">
      <c r="A52" s="67" t="s">
        <v>324</v>
      </c>
      <c r="B52" s="67" t="s">
        <v>393</v>
      </c>
      <c r="C52" s="67">
        <v>87.3</v>
      </c>
    </row>
    <row r="53" spans="1:3">
      <c r="A53" s="67" t="s">
        <v>325</v>
      </c>
      <c r="B53" s="67" t="s">
        <v>394</v>
      </c>
      <c r="C53" s="67">
        <v>98</v>
      </c>
    </row>
    <row r="54" spans="1:3">
      <c r="A54" s="67" t="s">
        <v>326</v>
      </c>
      <c r="B54" s="67" t="s">
        <v>395</v>
      </c>
      <c r="C54" s="67">
        <v>91</v>
      </c>
    </row>
    <row r="55" spans="1:3">
      <c r="A55" s="67" t="s">
        <v>327</v>
      </c>
      <c r="B55" s="67" t="s">
        <v>396</v>
      </c>
      <c r="C55" s="67">
        <v>100</v>
      </c>
    </row>
    <row r="56" spans="1:3">
      <c r="A56" s="67" t="s">
        <v>328</v>
      </c>
      <c r="B56" s="67" t="s">
        <v>397</v>
      </c>
      <c r="C56" s="67">
        <v>89.4</v>
      </c>
    </row>
    <row r="57" spans="1:3">
      <c r="A57" s="67" t="s">
        <v>329</v>
      </c>
      <c r="B57" s="67" t="s">
        <v>398</v>
      </c>
      <c r="C57" s="67">
        <v>101</v>
      </c>
    </row>
    <row r="58" spans="1:3">
      <c r="A58" s="67" t="s">
        <v>330</v>
      </c>
      <c r="B58" s="67" t="s">
        <v>399</v>
      </c>
      <c r="C58" s="67">
        <v>93.2</v>
      </c>
    </row>
    <row r="59" spans="1:3">
      <c r="A59" s="67" t="s">
        <v>331</v>
      </c>
      <c r="B59" s="67" t="s">
        <v>400</v>
      </c>
      <c r="C59" s="67">
        <v>102.5</v>
      </c>
    </row>
    <row r="60" spans="1:3">
      <c r="A60" s="67" t="s">
        <v>332</v>
      </c>
      <c r="B60" s="67" t="s">
        <v>401</v>
      </c>
      <c r="C60" s="67">
        <v>92.9</v>
      </c>
    </row>
    <row r="61" spans="1:3">
      <c r="A61" s="67" t="s">
        <v>333</v>
      </c>
      <c r="B61" s="67" t="s">
        <v>402</v>
      </c>
      <c r="C61" s="67">
        <v>104.8</v>
      </c>
    </row>
    <row r="62" spans="1:3">
      <c r="A62" s="67" t="s">
        <v>334</v>
      </c>
      <c r="B62" s="67" t="s">
        <v>403</v>
      </c>
      <c r="C62" s="67">
        <v>96.7</v>
      </c>
    </row>
    <row r="63" spans="1:3">
      <c r="A63" s="67" t="s">
        <v>335</v>
      </c>
      <c r="B63" s="67" t="s">
        <v>404</v>
      </c>
      <c r="C63" s="67">
        <v>105.6</v>
      </c>
    </row>
    <row r="64" spans="1:3">
      <c r="A64" s="67" t="s">
        <v>336</v>
      </c>
      <c r="B64" s="67" t="s">
        <v>405</v>
      </c>
      <c r="C64" s="67">
        <v>93.8</v>
      </c>
    </row>
    <row r="65" spans="1:3">
      <c r="A65" s="67" t="s">
        <v>337</v>
      </c>
      <c r="B65" s="67" t="s">
        <v>406</v>
      </c>
      <c r="C65" s="67">
        <v>104.4</v>
      </c>
    </row>
    <row r="66" spans="1:3">
      <c r="A66" s="67" t="s">
        <v>338</v>
      </c>
      <c r="B66" s="67" t="s">
        <v>407</v>
      </c>
      <c r="C66" s="67">
        <v>98.9</v>
      </c>
    </row>
    <row r="67" spans="1:3">
      <c r="A67" s="67" t="s">
        <v>339</v>
      </c>
      <c r="B67" s="67" t="s">
        <v>408</v>
      </c>
      <c r="C67" s="67">
        <v>107.9</v>
      </c>
    </row>
    <row r="68" spans="1:3">
      <c r="A68" s="67" t="s">
        <v>340</v>
      </c>
      <c r="B68" s="67" t="s">
        <v>409</v>
      </c>
      <c r="C68" s="67">
        <v>96.7</v>
      </c>
    </row>
    <row r="69" spans="1:3">
      <c r="A69" s="67" t="s">
        <v>341</v>
      </c>
      <c r="B69" s="67" t="s">
        <v>410</v>
      </c>
      <c r="C69" s="67">
        <v>109.1</v>
      </c>
    </row>
    <row r="70" spans="1:3">
      <c r="A70" s="67" t="s">
        <v>342</v>
      </c>
      <c r="B70" s="67" t="s">
        <v>411</v>
      </c>
      <c r="C70" s="67">
        <v>101.2</v>
      </c>
    </row>
    <row r="71" spans="1:3">
      <c r="A71" s="67" t="s">
        <v>343</v>
      </c>
      <c r="B71" s="67" t="s">
        <v>412</v>
      </c>
      <c r="C71" s="67">
        <v>113.1</v>
      </c>
    </row>
    <row r="72" spans="1:3">
      <c r="A72" s="67" t="s">
        <v>344</v>
      </c>
      <c r="B72" s="67" t="s">
        <v>413</v>
      </c>
      <c r="C72" s="67">
        <v>101.5</v>
      </c>
    </row>
    <row r="73" spans="1:3">
      <c r="A73" s="67" t="s">
        <v>345</v>
      </c>
      <c r="B73" s="67" t="s">
        <v>414</v>
      </c>
      <c r="C73" s="67">
        <v>114.2</v>
      </c>
    </row>
    <row r="74" spans="1:3">
      <c r="A74" s="67" t="s">
        <v>346</v>
      </c>
      <c r="B74" s="67" t="s">
        <v>415</v>
      </c>
      <c r="C74" s="67">
        <v>106.3</v>
      </c>
    </row>
    <row r="75" spans="1:3">
      <c r="A75" s="67" t="s">
        <v>347</v>
      </c>
      <c r="B75" s="67" t="s">
        <v>416</v>
      </c>
      <c r="C75" s="67">
        <v>117.3</v>
      </c>
    </row>
    <row r="76" spans="1:3">
      <c r="A76" s="67" t="s">
        <v>348</v>
      </c>
      <c r="B76" s="67" t="s">
        <v>417</v>
      </c>
      <c r="C76" s="67">
        <v>107</v>
      </c>
    </row>
    <row r="77" spans="1:3">
      <c r="A77" s="67" t="s">
        <v>349</v>
      </c>
      <c r="B77" s="67" t="s">
        <v>418</v>
      </c>
      <c r="C77" s="67">
        <v>119.7</v>
      </c>
    </row>
    <row r="78" spans="1:3">
      <c r="A78" s="67" t="s">
        <v>350</v>
      </c>
      <c r="B78" s="67" t="s">
        <v>419</v>
      </c>
      <c r="C78" s="67">
        <v>111</v>
      </c>
    </row>
    <row r="79" spans="1:3">
      <c r="A79" s="67" t="s">
        <v>356</v>
      </c>
      <c r="B79" s="67" t="s">
        <v>420</v>
      </c>
      <c r="C79" s="67">
        <v>122.1</v>
      </c>
    </row>
    <row r="80" spans="1:3">
      <c r="B80" s="67" t="s">
        <v>438</v>
      </c>
      <c r="C80" s="67">
        <v>110.8</v>
      </c>
    </row>
    <row r="81" spans="2:3">
      <c r="B81" s="67" t="s">
        <v>437</v>
      </c>
      <c r="C81" s="67">
        <v>124.1</v>
      </c>
    </row>
    <row r="82" spans="2:3">
      <c r="B82" s="67" t="s">
        <v>436</v>
      </c>
      <c r="C82" s="67">
        <v>114.5</v>
      </c>
    </row>
    <row r="83" spans="2:3">
      <c r="B83" s="67" t="s">
        <v>435</v>
      </c>
      <c r="C83" s="67">
        <v>125.6</v>
      </c>
    </row>
  </sheetData>
  <phoneticPr fontId="9" type="noConversion"/>
  <hyperlinks>
    <hyperlink ref="A1" r:id="rId1" xr:uid="{83C6DA20-538B-40AE-B77C-BB41B3F0C298}"/>
    <hyperlink ref="C6" r:id="rId2" xr:uid="{5D9420AD-DA1C-4C58-8022-C58814D610C9}"/>
  </hyperlinks>
  <pageMargins left="0.7" right="0.7" top="0.75" bottom="0.75" header="0.3" footer="0.3"/>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375FF-BBA0-4FD6-9F10-2FEA8660AAF6}">
  <sheetPr codeName="Sheet3"/>
  <dimension ref="A1:AL132"/>
  <sheetViews>
    <sheetView topLeftCell="A5" workbookViewId="0">
      <selection activeCell="A5" sqref="A5"/>
    </sheetView>
  </sheetViews>
  <sheetFormatPr defaultRowHeight="14.4"/>
  <cols>
    <col min="1" max="1" width="19.6640625" customWidth="1"/>
    <col min="17" max="17" width="9.88671875" bestFit="1" customWidth="1"/>
    <col min="22" max="22" width="12.6640625" customWidth="1"/>
    <col min="23" max="32" width="11.6640625" bestFit="1" customWidth="1"/>
    <col min="33" max="37" width="9.5546875" bestFit="1" customWidth="1"/>
    <col min="38" max="38" width="9.6640625" bestFit="1" customWidth="1"/>
  </cols>
  <sheetData>
    <row r="1" spans="1:38">
      <c r="A1" t="s">
        <v>8</v>
      </c>
    </row>
    <row r="2" spans="1:38">
      <c r="A2" s="11" t="s">
        <v>9</v>
      </c>
    </row>
    <row r="3" spans="1:38">
      <c r="A3" t="s">
        <v>265</v>
      </c>
    </row>
    <row r="5" spans="1:38" ht="31.8" thickBot="1">
      <c r="A5" s="4" t="s">
        <v>10</v>
      </c>
      <c r="B5" s="5" t="s">
        <v>183</v>
      </c>
      <c r="C5" s="5" t="s">
        <v>184</v>
      </c>
      <c r="D5" s="5" t="s">
        <v>185</v>
      </c>
      <c r="E5" s="5" t="s">
        <v>186</v>
      </c>
      <c r="F5" s="5" t="s">
        <v>187</v>
      </c>
      <c r="G5" s="5" t="s">
        <v>11</v>
      </c>
      <c r="H5" s="5" t="s">
        <v>12</v>
      </c>
      <c r="I5" s="5" t="s">
        <v>13</v>
      </c>
      <c r="J5" s="5" t="s">
        <v>14</v>
      </c>
      <c r="K5" s="5" t="s">
        <v>15</v>
      </c>
      <c r="L5" s="5" t="s">
        <v>16</v>
      </c>
      <c r="M5" s="5" t="s">
        <v>17</v>
      </c>
      <c r="N5" s="5" t="s">
        <v>18</v>
      </c>
      <c r="O5" s="5" t="s">
        <v>19</v>
      </c>
      <c r="P5" s="5" t="s">
        <v>20</v>
      </c>
      <c r="Q5" s="5" t="s">
        <v>433</v>
      </c>
      <c r="R5" s="5" t="s">
        <v>434</v>
      </c>
      <c r="W5">
        <v>2010</v>
      </c>
      <c r="X5">
        <v>2011</v>
      </c>
      <c r="Y5">
        <v>2012</v>
      </c>
      <c r="Z5">
        <v>2013</v>
      </c>
      <c r="AA5">
        <v>2014</v>
      </c>
      <c r="AB5">
        <v>2015</v>
      </c>
      <c r="AC5">
        <f>AB5+1</f>
        <v>2016</v>
      </c>
      <c r="AD5">
        <f t="shared" ref="AD5:AL5" si="0">AC5+1</f>
        <v>2017</v>
      </c>
      <c r="AE5">
        <f t="shared" si="0"/>
        <v>2018</v>
      </c>
      <c r="AF5">
        <f t="shared" si="0"/>
        <v>2019</v>
      </c>
      <c r="AG5">
        <f t="shared" si="0"/>
        <v>2020</v>
      </c>
      <c r="AH5">
        <f t="shared" si="0"/>
        <v>2021</v>
      </c>
      <c r="AI5">
        <f t="shared" si="0"/>
        <v>2022</v>
      </c>
      <c r="AJ5">
        <f t="shared" si="0"/>
        <v>2023</v>
      </c>
      <c r="AK5">
        <f t="shared" si="0"/>
        <v>2024</v>
      </c>
      <c r="AL5">
        <f t="shared" si="0"/>
        <v>2025</v>
      </c>
    </row>
    <row r="6" spans="1:38" ht="16.2" thickBot="1">
      <c r="A6" s="6" t="s">
        <v>21</v>
      </c>
      <c r="B6" s="7" t="s">
        <v>22</v>
      </c>
      <c r="C6" s="7" t="s">
        <v>22</v>
      </c>
      <c r="D6" s="7" t="s">
        <v>22</v>
      </c>
      <c r="E6" s="7" t="s">
        <v>22</v>
      </c>
      <c r="F6" s="7" t="s">
        <v>22</v>
      </c>
      <c r="G6" s="7" t="s">
        <v>22</v>
      </c>
      <c r="H6" s="7" t="s">
        <v>22</v>
      </c>
      <c r="I6" s="7" t="s">
        <v>22</v>
      </c>
      <c r="J6" s="7" t="s">
        <v>22</v>
      </c>
      <c r="K6" s="7" t="s">
        <v>22</v>
      </c>
      <c r="L6" s="8">
        <v>257972</v>
      </c>
      <c r="M6" s="8">
        <v>264217</v>
      </c>
      <c r="N6" s="8">
        <v>266992</v>
      </c>
      <c r="O6" s="8">
        <v>265252</v>
      </c>
      <c r="P6" s="8">
        <v>260378</v>
      </c>
      <c r="Q6" s="9">
        <v>265227</v>
      </c>
      <c r="R6" s="9">
        <v>271869</v>
      </c>
      <c r="S6" s="9"/>
      <c r="T6" s="9"/>
      <c r="U6" s="9"/>
      <c r="V6" t="s">
        <v>29</v>
      </c>
      <c r="W6" s="2">
        <f t="shared" ref="W6:AK6" si="1">_xlfn.XLOOKUP($V6,$A$6:$A$500,B$6:B$500)</f>
        <v>84813</v>
      </c>
      <c r="X6" s="2">
        <f t="shared" si="1"/>
        <v>90595</v>
      </c>
      <c r="Y6" s="2">
        <f t="shared" si="1"/>
        <v>105230</v>
      </c>
      <c r="Z6" s="2">
        <f t="shared" si="1"/>
        <v>111174</v>
      </c>
      <c r="AA6" s="2">
        <f t="shared" si="1"/>
        <v>119278</v>
      </c>
      <c r="AB6" s="2">
        <f t="shared" si="1"/>
        <v>118057</v>
      </c>
      <c r="AC6" s="2">
        <f t="shared" si="1"/>
        <v>130838</v>
      </c>
      <c r="AD6" s="2">
        <f t="shared" si="1"/>
        <v>142144</v>
      </c>
      <c r="AE6" s="2">
        <f t="shared" si="1"/>
        <v>159406</v>
      </c>
      <c r="AF6" s="2">
        <f t="shared" si="1"/>
        <v>178567</v>
      </c>
      <c r="AG6" s="2">
        <f t="shared" si="1"/>
        <v>193985</v>
      </c>
      <c r="AH6" s="2">
        <f t="shared" si="1"/>
        <v>193938</v>
      </c>
      <c r="AI6" s="2">
        <f t="shared" si="1"/>
        <v>205072</v>
      </c>
      <c r="AJ6" s="2">
        <f t="shared" si="1"/>
        <v>216022</v>
      </c>
      <c r="AK6" s="2">
        <f t="shared" si="1"/>
        <v>230103</v>
      </c>
      <c r="AL6" s="84">
        <f xml:space="preserve"> _xlfn.FORECAST.LINEAR(2025,W6:AK6,W5:AK5)</f>
        <v>236907.1904761903</v>
      </c>
    </row>
    <row r="7" spans="1:38" ht="16.2" thickBot="1">
      <c r="A7" s="6" t="s">
        <v>23</v>
      </c>
      <c r="B7" s="7" t="s">
        <v>22</v>
      </c>
      <c r="C7" s="7" t="s">
        <v>22</v>
      </c>
      <c r="D7" s="7" t="s">
        <v>22</v>
      </c>
      <c r="E7" s="7" t="s">
        <v>22</v>
      </c>
      <c r="F7" s="7" t="s">
        <v>22</v>
      </c>
      <c r="G7" s="7" t="s">
        <v>22</v>
      </c>
      <c r="H7" s="7" t="s">
        <v>22</v>
      </c>
      <c r="I7" s="7" t="s">
        <v>22</v>
      </c>
      <c r="J7" s="7" t="s">
        <v>22</v>
      </c>
      <c r="K7" s="7" t="s">
        <v>22</v>
      </c>
      <c r="L7" s="8">
        <v>207449</v>
      </c>
      <c r="M7" s="8">
        <v>206224</v>
      </c>
      <c r="N7" s="8">
        <v>214705</v>
      </c>
      <c r="O7" s="8">
        <v>214819</v>
      </c>
      <c r="P7" s="8">
        <v>215530</v>
      </c>
      <c r="Q7" s="9">
        <v>5009</v>
      </c>
      <c r="R7" s="9">
        <v>216558</v>
      </c>
      <c r="S7" s="9"/>
      <c r="T7" s="9"/>
      <c r="U7" s="9"/>
      <c r="V7" t="s">
        <v>144</v>
      </c>
      <c r="W7" s="2">
        <f t="shared" ref="W7:W8" si="2">_xlfn.XLOOKUP($V7,$A$6:$A$500,B$6:B$500)</f>
        <v>108866</v>
      </c>
      <c r="X7" s="2">
        <f t="shared" ref="X7:AL8" si="3">_xlfn.XLOOKUP($V7,$A$6:$A$500,C$6:C$500)</f>
        <v>115090</v>
      </c>
      <c r="Y7" s="2">
        <f t="shared" si="3"/>
        <v>123164</v>
      </c>
      <c r="Z7" s="2">
        <f t="shared" si="3"/>
        <v>128244</v>
      </c>
      <c r="AA7" s="2">
        <f t="shared" si="3"/>
        <v>129940</v>
      </c>
      <c r="AB7" s="2">
        <f t="shared" si="3"/>
        <v>138252</v>
      </c>
      <c r="AC7" s="2">
        <f t="shared" si="3"/>
        <v>153849</v>
      </c>
      <c r="AD7" s="2">
        <f t="shared" si="3"/>
        <v>163001</v>
      </c>
      <c r="AE7" s="2">
        <f t="shared" si="3"/>
        <v>180350</v>
      </c>
      <c r="AF7" s="2">
        <f t="shared" si="3"/>
        <v>209394</v>
      </c>
      <c r="AG7" s="2">
        <f t="shared" si="3"/>
        <v>224357</v>
      </c>
      <c r="AH7" s="2">
        <f t="shared" si="3"/>
        <v>230706</v>
      </c>
      <c r="AI7" s="2">
        <f t="shared" si="3"/>
        <v>238739</v>
      </c>
      <c r="AJ7" s="2">
        <f t="shared" si="3"/>
        <v>262551</v>
      </c>
      <c r="AK7" s="2">
        <f t="shared" si="3"/>
        <v>270724</v>
      </c>
      <c r="AL7" s="2">
        <f t="shared" si="3"/>
        <v>280178</v>
      </c>
    </row>
    <row r="8" spans="1:38" ht="16.2" thickBot="1">
      <c r="A8" s="6" t="s">
        <v>24</v>
      </c>
      <c r="B8" s="7" t="s">
        <v>22</v>
      </c>
      <c r="C8" s="7" t="s">
        <v>22</v>
      </c>
      <c r="D8" s="7" t="s">
        <v>22</v>
      </c>
      <c r="E8" s="7" t="s">
        <v>22</v>
      </c>
      <c r="F8" s="7" t="s">
        <v>22</v>
      </c>
      <c r="G8" s="7" t="s">
        <v>22</v>
      </c>
      <c r="H8" s="7" t="s">
        <v>22</v>
      </c>
      <c r="I8" s="7" t="s">
        <v>22</v>
      </c>
      <c r="J8" s="7" t="s">
        <v>22</v>
      </c>
      <c r="K8" s="7" t="s">
        <v>22</v>
      </c>
      <c r="L8" s="8">
        <v>176238</v>
      </c>
      <c r="M8" s="8">
        <v>177964</v>
      </c>
      <c r="N8" s="8">
        <v>181589</v>
      </c>
      <c r="O8" s="8">
        <v>185766</v>
      </c>
      <c r="P8" s="8">
        <v>185457</v>
      </c>
      <c r="Q8" s="9">
        <v>5010</v>
      </c>
      <c r="R8" s="9">
        <v>186963</v>
      </c>
      <c r="S8" s="9"/>
      <c r="T8" s="9"/>
      <c r="U8" s="9"/>
      <c r="V8" s="25" t="s">
        <v>34</v>
      </c>
      <c r="W8" s="50">
        <f t="shared" si="2"/>
        <v>95213</v>
      </c>
      <c r="X8" s="50">
        <f t="shared" si="3"/>
        <v>99928</v>
      </c>
      <c r="Y8" s="50">
        <f t="shared" si="3"/>
        <v>110727</v>
      </c>
      <c r="Z8" s="50">
        <f t="shared" si="3"/>
        <v>110360</v>
      </c>
      <c r="AA8" s="50">
        <f t="shared" si="3"/>
        <v>114347</v>
      </c>
      <c r="AB8" s="50">
        <f t="shared" si="3"/>
        <v>118066</v>
      </c>
      <c r="AC8" s="50">
        <f t="shared" si="3"/>
        <v>129804</v>
      </c>
      <c r="AD8" s="50">
        <f t="shared" si="3"/>
        <v>142317</v>
      </c>
      <c r="AE8" s="50">
        <f t="shared" si="3"/>
        <v>163904</v>
      </c>
      <c r="AF8" s="50">
        <f t="shared" si="3"/>
        <v>176693</v>
      </c>
      <c r="AG8" s="50">
        <f t="shared" si="3"/>
        <v>181699</v>
      </c>
      <c r="AH8" s="50">
        <f t="shared" si="3"/>
        <v>186456</v>
      </c>
      <c r="AI8" s="50">
        <f t="shared" si="3"/>
        <v>191040</v>
      </c>
      <c r="AJ8" s="50">
        <f t="shared" si="3"/>
        <v>199797</v>
      </c>
      <c r="AK8" s="50">
        <f t="shared" si="3"/>
        <v>204830</v>
      </c>
      <c r="AL8" s="50">
        <f t="shared" si="3"/>
        <v>208590</v>
      </c>
    </row>
    <row r="9" spans="1:38" ht="16.2" thickBot="1">
      <c r="A9" s="6" t="s">
        <v>25</v>
      </c>
      <c r="B9" s="7" t="s">
        <v>22</v>
      </c>
      <c r="C9" s="7" t="s">
        <v>22</v>
      </c>
      <c r="D9" s="7" t="s">
        <v>22</v>
      </c>
      <c r="E9" s="7" t="s">
        <v>22</v>
      </c>
      <c r="F9" s="7" t="s">
        <v>22</v>
      </c>
      <c r="G9" s="7" t="s">
        <v>22</v>
      </c>
      <c r="H9" s="7" t="s">
        <v>22</v>
      </c>
      <c r="I9" s="7" t="s">
        <v>22</v>
      </c>
      <c r="J9" s="7" t="s">
        <v>22</v>
      </c>
      <c r="K9" s="7" t="s">
        <v>22</v>
      </c>
      <c r="L9" s="8">
        <v>146028</v>
      </c>
      <c r="M9" s="8">
        <v>149841</v>
      </c>
      <c r="N9" s="8">
        <v>158045</v>
      </c>
      <c r="O9" s="8">
        <v>157179</v>
      </c>
      <c r="P9" s="8">
        <v>158008</v>
      </c>
      <c r="Q9" s="9">
        <v>5011</v>
      </c>
      <c r="R9" s="9">
        <v>161595</v>
      </c>
      <c r="S9" s="9"/>
      <c r="T9" s="9"/>
      <c r="U9" s="9"/>
      <c r="V9" t="s">
        <v>148</v>
      </c>
      <c r="W9" s="2">
        <f>AVERAGE(W6:W8)</f>
        <v>96297.333333333328</v>
      </c>
      <c r="X9" s="2">
        <f t="shared" ref="X9:AA9" si="4">AVERAGE(X6:X8)</f>
        <v>101871</v>
      </c>
      <c r="Y9" s="2">
        <f t="shared" si="4"/>
        <v>113040.33333333333</v>
      </c>
      <c r="Z9" s="2">
        <f t="shared" si="4"/>
        <v>116592.66666666667</v>
      </c>
      <c r="AA9" s="2">
        <f t="shared" si="4"/>
        <v>121188.33333333333</v>
      </c>
      <c r="AB9" s="2">
        <f>AVERAGE(AB6:AB8)</f>
        <v>124791.66666666667</v>
      </c>
      <c r="AC9" s="2">
        <f t="shared" ref="AC9:AK9" si="5">AVERAGE(AC6:AC8)</f>
        <v>138163.66666666666</v>
      </c>
      <c r="AD9" s="2">
        <f t="shared" si="5"/>
        <v>149154</v>
      </c>
      <c r="AE9" s="2">
        <f t="shared" si="5"/>
        <v>167886.66666666666</v>
      </c>
      <c r="AF9" s="2">
        <f t="shared" si="5"/>
        <v>188218</v>
      </c>
      <c r="AG9" s="2">
        <f t="shared" si="5"/>
        <v>200013.66666666666</v>
      </c>
      <c r="AH9" s="2">
        <f t="shared" si="5"/>
        <v>203700</v>
      </c>
      <c r="AI9" s="2">
        <f t="shared" si="5"/>
        <v>211617</v>
      </c>
      <c r="AJ9" s="2">
        <f t="shared" si="5"/>
        <v>226123.33333333334</v>
      </c>
      <c r="AK9" s="2">
        <f t="shared" si="5"/>
        <v>235219</v>
      </c>
      <c r="AL9" s="2">
        <f t="shared" ref="AL9" si="6">AVERAGE(AL6:AL8)</f>
        <v>241891.73015873009</v>
      </c>
    </row>
    <row r="10" spans="1:38" ht="31.8" thickBot="1">
      <c r="A10" s="6" t="s">
        <v>26</v>
      </c>
      <c r="B10" s="8">
        <v>90496</v>
      </c>
      <c r="C10" s="8">
        <v>88444</v>
      </c>
      <c r="D10" s="8">
        <v>91841</v>
      </c>
      <c r="E10" s="8">
        <v>100604</v>
      </c>
      <c r="F10" s="8">
        <v>110164</v>
      </c>
      <c r="G10" s="8">
        <v>113795</v>
      </c>
      <c r="H10" s="8">
        <v>115556</v>
      </c>
      <c r="I10" s="8">
        <v>125125</v>
      </c>
      <c r="J10" s="8">
        <v>138693</v>
      </c>
      <c r="K10" s="8">
        <v>151602</v>
      </c>
      <c r="L10" s="8">
        <v>161580</v>
      </c>
      <c r="M10" s="7" t="s">
        <v>22</v>
      </c>
      <c r="N10" s="8">
        <v>192239</v>
      </c>
      <c r="O10" s="8">
        <v>201946</v>
      </c>
      <c r="P10" s="8">
        <v>211355</v>
      </c>
      <c r="Q10" s="9">
        <v>219579</v>
      </c>
      <c r="R10" s="9">
        <v>221015</v>
      </c>
      <c r="S10" s="9"/>
      <c r="T10" s="9"/>
      <c r="U10" t="s">
        <v>354</v>
      </c>
      <c r="V10" t="s">
        <v>354</v>
      </c>
      <c r="W10" s="2">
        <v>1155.74</v>
      </c>
      <c r="X10" s="2">
        <v>1106.94</v>
      </c>
      <c r="Y10" s="2">
        <v>1126.1600000000001</v>
      </c>
      <c r="Z10" s="2">
        <v>1094.67</v>
      </c>
      <c r="AA10" s="2">
        <v>1052.29</v>
      </c>
      <c r="AB10" s="2">
        <v>1130.96</v>
      </c>
      <c r="AC10" s="2">
        <v>1159.3399999999999</v>
      </c>
      <c r="AD10" s="2">
        <v>1129.0435</v>
      </c>
      <c r="AE10" s="2">
        <v>1099.2926</v>
      </c>
      <c r="AF10" s="2">
        <v>1165.8016</v>
      </c>
      <c r="AG10" s="2">
        <v>1180.5554</v>
      </c>
      <c r="AH10" s="2">
        <v>1144.8911000000001</v>
      </c>
      <c r="AI10" s="2">
        <v>1291.7796000000001</v>
      </c>
      <c r="AJ10" s="2">
        <v>1306.7637</v>
      </c>
      <c r="AK10" s="2">
        <v>1363.4381000000001</v>
      </c>
      <c r="AL10" s="2">
        <v>1421.3963000000001</v>
      </c>
    </row>
    <row r="11" spans="1:38" ht="31.8" thickBot="1">
      <c r="A11" s="6" t="s">
        <v>27</v>
      </c>
      <c r="B11" s="8">
        <v>98254</v>
      </c>
      <c r="C11" s="8">
        <v>106641</v>
      </c>
      <c r="D11" s="8">
        <v>113281</v>
      </c>
      <c r="E11" s="8">
        <v>123200</v>
      </c>
      <c r="F11" s="8">
        <v>133609</v>
      </c>
      <c r="G11" s="8">
        <v>142205</v>
      </c>
      <c r="H11" s="8">
        <v>158297</v>
      </c>
      <c r="I11" s="8">
        <v>169062</v>
      </c>
      <c r="J11" s="8">
        <v>188225</v>
      </c>
      <c r="K11" s="8">
        <v>203532</v>
      </c>
      <c r="L11" s="8">
        <v>217895</v>
      </c>
      <c r="M11" s="8">
        <v>225210</v>
      </c>
      <c r="N11" s="8">
        <v>242631</v>
      </c>
      <c r="O11" s="8">
        <v>267639</v>
      </c>
      <c r="P11" s="8">
        <v>279267</v>
      </c>
      <c r="Q11" s="9">
        <v>283068</v>
      </c>
      <c r="R11" s="9">
        <v>277642</v>
      </c>
      <c r="S11" s="9"/>
      <c r="T11" s="9"/>
      <c r="U11" t="s">
        <v>355</v>
      </c>
      <c r="V11" t="s">
        <v>355</v>
      </c>
      <c r="W11" s="2">
        <f>1/W10*W9</f>
        <v>83.320931466708188</v>
      </c>
      <c r="X11" s="2">
        <f t="shared" ref="X11:AL11" si="7">1/X10*X9</f>
        <v>92.029378286085958</v>
      </c>
      <c r="Y11" s="2">
        <f t="shared" si="7"/>
        <v>100.37679666595628</v>
      </c>
      <c r="Z11" s="2">
        <f t="shared" si="7"/>
        <v>106.50941988605393</v>
      </c>
      <c r="AA11" s="2">
        <f t="shared" si="7"/>
        <v>115.16628812716392</v>
      </c>
      <c r="AB11" s="2">
        <f t="shared" si="7"/>
        <v>110.34136191082503</v>
      </c>
      <c r="AC11" s="2">
        <f t="shared" si="7"/>
        <v>119.17441532826149</v>
      </c>
      <c r="AD11" s="2">
        <f t="shared" si="7"/>
        <v>132.1065131680046</v>
      </c>
      <c r="AE11" s="2">
        <f t="shared" si="7"/>
        <v>152.72245684785531</v>
      </c>
      <c r="AF11" s="2">
        <f t="shared" si="7"/>
        <v>161.4494267292136</v>
      </c>
      <c r="AG11" s="2">
        <f t="shared" si="7"/>
        <v>169.42336350049024</v>
      </c>
      <c r="AH11" s="2">
        <f t="shared" si="7"/>
        <v>177.92085203562155</v>
      </c>
      <c r="AI11" s="2">
        <f t="shared" si="7"/>
        <v>163.81819313449444</v>
      </c>
      <c r="AJ11" s="2">
        <f t="shared" si="7"/>
        <v>173.04072138928666</v>
      </c>
      <c r="AK11" s="2">
        <f t="shared" si="7"/>
        <v>172.5190164481981</v>
      </c>
      <c r="AL11" s="2">
        <f t="shared" si="7"/>
        <v>170.17895020461927</v>
      </c>
    </row>
    <row r="12" spans="1:38" ht="31.8" thickBot="1">
      <c r="A12" s="6" t="s">
        <v>28</v>
      </c>
      <c r="B12" s="8">
        <v>92842</v>
      </c>
      <c r="C12" s="8">
        <v>98119</v>
      </c>
      <c r="D12" s="8">
        <v>93868</v>
      </c>
      <c r="E12" s="8">
        <v>99818</v>
      </c>
      <c r="F12" s="8">
        <v>111020</v>
      </c>
      <c r="G12" s="8">
        <v>117550</v>
      </c>
      <c r="H12" s="8">
        <v>129920</v>
      </c>
      <c r="I12" s="8">
        <v>141192</v>
      </c>
      <c r="J12" s="8">
        <v>159868</v>
      </c>
      <c r="K12" s="8">
        <v>178514</v>
      </c>
      <c r="L12" s="8">
        <v>175708</v>
      </c>
      <c r="M12" s="8">
        <v>186269</v>
      </c>
      <c r="N12" s="8">
        <v>191523</v>
      </c>
      <c r="O12" s="8">
        <v>202830</v>
      </c>
      <c r="P12" s="8">
        <v>203469</v>
      </c>
      <c r="Q12" s="9">
        <v>204762</v>
      </c>
      <c r="R12" s="9">
        <v>204181</v>
      </c>
      <c r="S12" s="9"/>
      <c r="T12" s="9"/>
      <c r="U12" t="s">
        <v>7</v>
      </c>
      <c r="V12" t="s">
        <v>7</v>
      </c>
      <c r="W12" s="2">
        <v>100</v>
      </c>
      <c r="X12" s="2">
        <f>X11/$W$11*100</f>
        <v>110.45169162908041</v>
      </c>
      <c r="Y12" s="2">
        <f t="shared" ref="Y12:AL12" si="8">Y11/$W$11*100</f>
        <v>120.47008464621275</v>
      </c>
      <c r="Z12" s="2">
        <f t="shared" si="8"/>
        <v>127.83032787938882</v>
      </c>
      <c r="AA12" s="2">
        <f t="shared" si="8"/>
        <v>138.22011600191954</v>
      </c>
      <c r="AB12" s="2">
        <f t="shared" si="8"/>
        <v>132.42934274554185</v>
      </c>
      <c r="AC12" s="2">
        <f t="shared" si="8"/>
        <v>143.03058454870848</v>
      </c>
      <c r="AD12" s="2">
        <f t="shared" si="8"/>
        <v>158.55141180315445</v>
      </c>
      <c r="AE12" s="2">
        <f t="shared" si="8"/>
        <v>183.29422650402952</v>
      </c>
      <c r="AF12" s="2">
        <f t="shared" si="8"/>
        <v>193.76814911595477</v>
      </c>
      <c r="AG12" s="2">
        <f t="shared" si="8"/>
        <v>203.33829749393195</v>
      </c>
      <c r="AH12" s="2">
        <f t="shared" si="8"/>
        <v>213.5368015019273</v>
      </c>
      <c r="AI12" s="2">
        <f t="shared" si="8"/>
        <v>196.61109189585792</v>
      </c>
      <c r="AJ12" s="2">
        <f t="shared" si="8"/>
        <v>207.67977306930013</v>
      </c>
      <c r="AK12" s="2">
        <f t="shared" si="8"/>
        <v>207.05363395646867</v>
      </c>
      <c r="AL12" s="2">
        <f t="shared" si="8"/>
        <v>204.24513649684312</v>
      </c>
    </row>
    <row r="13" spans="1:38" ht="16.2" thickBot="1">
      <c r="A13" s="6" t="s">
        <v>29</v>
      </c>
      <c r="B13" s="8">
        <v>84813</v>
      </c>
      <c r="C13" s="8">
        <v>90595</v>
      </c>
      <c r="D13" s="8">
        <v>105230</v>
      </c>
      <c r="E13" s="8">
        <v>111174</v>
      </c>
      <c r="F13" s="8">
        <v>119278</v>
      </c>
      <c r="G13" s="8">
        <v>118057</v>
      </c>
      <c r="H13" s="8">
        <v>130838</v>
      </c>
      <c r="I13" s="8">
        <v>142144</v>
      </c>
      <c r="J13" s="8">
        <v>159406</v>
      </c>
      <c r="K13" s="8">
        <v>178567</v>
      </c>
      <c r="L13" s="8">
        <v>193985</v>
      </c>
      <c r="M13" s="8">
        <v>193938</v>
      </c>
      <c r="N13" s="8">
        <v>205072</v>
      </c>
      <c r="O13" s="8">
        <v>216022</v>
      </c>
      <c r="P13" s="8">
        <v>230103</v>
      </c>
      <c r="Q13" s="9" t="s">
        <v>432</v>
      </c>
      <c r="R13" s="9">
        <v>240120</v>
      </c>
      <c r="S13" s="9"/>
      <c r="T13" s="9"/>
      <c r="U13" s="23"/>
      <c r="V13" s="24"/>
      <c r="W13" s="2"/>
      <c r="X13" s="2"/>
      <c r="AB13" s="2">
        <v>100</v>
      </c>
      <c r="AC13" s="2">
        <f>AC11/$AB$11*100</f>
        <v>108.00520608452804</v>
      </c>
      <c r="AD13" s="2">
        <f t="shared" ref="AD13:AL13" si="9">AD11/$AB$11*100</f>
        <v>119.72528785240985</v>
      </c>
      <c r="AE13" s="2">
        <f t="shared" si="9"/>
        <v>138.40907362669819</v>
      </c>
      <c r="AF13" s="2">
        <f t="shared" si="9"/>
        <v>146.31813848708225</v>
      </c>
      <c r="AG13" s="2">
        <f t="shared" si="9"/>
        <v>153.54474565703995</v>
      </c>
      <c r="AH13" s="2">
        <f t="shared" si="9"/>
        <v>161.24583651542429</v>
      </c>
      <c r="AI13" s="2">
        <f t="shared" si="9"/>
        <v>148.46490046668808</v>
      </c>
      <c r="AJ13" s="2">
        <f t="shared" si="9"/>
        <v>156.82307920862314</v>
      </c>
      <c r="AK13" s="2">
        <f t="shared" si="9"/>
        <v>156.35026925589645</v>
      </c>
      <c r="AL13" s="2">
        <f t="shared" si="9"/>
        <v>154.22951761475755</v>
      </c>
    </row>
    <row r="14" spans="1:38" ht="16.2" thickBot="1">
      <c r="A14" s="6" t="s">
        <v>30</v>
      </c>
      <c r="B14" s="8">
        <v>84617</v>
      </c>
      <c r="C14" s="8">
        <v>90591</v>
      </c>
      <c r="D14" s="8">
        <v>96008</v>
      </c>
      <c r="E14" s="8">
        <v>100791</v>
      </c>
      <c r="F14" s="8">
        <v>106648</v>
      </c>
      <c r="G14" s="8">
        <v>116234</v>
      </c>
      <c r="H14" s="8">
        <v>127977</v>
      </c>
      <c r="I14" s="8">
        <v>136757</v>
      </c>
      <c r="J14" s="8">
        <v>150050</v>
      </c>
      <c r="K14" s="8">
        <v>169406</v>
      </c>
      <c r="L14" s="8">
        <v>180135</v>
      </c>
      <c r="M14" s="8">
        <v>193659</v>
      </c>
      <c r="N14" s="8">
        <v>199921</v>
      </c>
      <c r="O14" s="8">
        <v>220391</v>
      </c>
      <c r="P14" s="8">
        <v>221816</v>
      </c>
      <c r="Q14" s="9">
        <v>226520</v>
      </c>
      <c r="R14" s="9">
        <v>232562</v>
      </c>
      <c r="S14" s="9"/>
      <c r="T14" s="9"/>
      <c r="U14" s="25" t="s">
        <v>163</v>
      </c>
      <c r="V14" s="25" t="s">
        <v>7</v>
      </c>
    </row>
    <row r="15" spans="1:38" ht="16.2" thickBot="1">
      <c r="A15" s="6" t="s">
        <v>31</v>
      </c>
      <c r="B15" s="8">
        <v>181586</v>
      </c>
      <c r="C15" s="8">
        <v>191190</v>
      </c>
      <c r="D15" s="8">
        <v>193114</v>
      </c>
      <c r="E15" s="8">
        <v>211122</v>
      </c>
      <c r="F15" s="8">
        <v>201493</v>
      </c>
      <c r="G15" s="8">
        <v>213060</v>
      </c>
      <c r="H15" s="8">
        <v>223006</v>
      </c>
      <c r="I15" s="8">
        <v>237460</v>
      </c>
      <c r="J15" s="8">
        <v>236123</v>
      </c>
      <c r="K15" s="8">
        <v>235826</v>
      </c>
      <c r="L15" s="8">
        <v>244812</v>
      </c>
      <c r="M15" s="8">
        <v>245110</v>
      </c>
      <c r="N15" s="8">
        <v>250962</v>
      </c>
      <c r="O15" s="8">
        <v>255175</v>
      </c>
      <c r="P15" s="8">
        <v>256260</v>
      </c>
      <c r="Q15" s="9">
        <v>274286</v>
      </c>
      <c r="R15" s="9">
        <v>275711</v>
      </c>
      <c r="S15" s="9"/>
      <c r="T15" s="9"/>
      <c r="U15">
        <v>2010</v>
      </c>
      <c r="V15" s="75">
        <v>100</v>
      </c>
    </row>
    <row r="16" spans="1:38" ht="31.8" thickBot="1">
      <c r="A16" s="6" t="s">
        <v>32</v>
      </c>
      <c r="B16" s="8">
        <v>150144</v>
      </c>
      <c r="C16" s="8">
        <v>159262</v>
      </c>
      <c r="D16" s="8">
        <v>168906</v>
      </c>
      <c r="E16" s="8">
        <v>176646</v>
      </c>
      <c r="F16" s="8">
        <v>180780</v>
      </c>
      <c r="G16" s="8">
        <v>189484</v>
      </c>
      <c r="H16" s="8">
        <v>190980</v>
      </c>
      <c r="I16" s="8">
        <v>205029</v>
      </c>
      <c r="J16" s="8">
        <v>205702</v>
      </c>
      <c r="K16" s="8">
        <v>204511</v>
      </c>
      <c r="L16" s="8">
        <v>214803</v>
      </c>
      <c r="M16" s="8">
        <v>217040</v>
      </c>
      <c r="N16" s="8">
        <v>219741</v>
      </c>
      <c r="O16" s="8">
        <v>231699</v>
      </c>
      <c r="P16" s="8">
        <v>234723</v>
      </c>
      <c r="Q16" s="9">
        <v>242724</v>
      </c>
      <c r="R16" s="9">
        <v>245000</v>
      </c>
      <c r="S16" s="9"/>
      <c r="T16" s="9"/>
      <c r="U16">
        <v>2011</v>
      </c>
      <c r="V16" s="75">
        <v>110.45169162908041</v>
      </c>
    </row>
    <row r="17" spans="1:23" ht="31.8" thickBot="1">
      <c r="A17" s="6" t="s">
        <v>33</v>
      </c>
      <c r="B17" s="8">
        <v>115850</v>
      </c>
      <c r="C17" s="8">
        <v>125193</v>
      </c>
      <c r="D17" s="8">
        <v>141524</v>
      </c>
      <c r="E17" s="8">
        <v>149064</v>
      </c>
      <c r="F17" s="8">
        <v>155121</v>
      </c>
      <c r="G17" s="8">
        <v>160774</v>
      </c>
      <c r="H17" s="8">
        <v>163334</v>
      </c>
      <c r="I17" s="8">
        <v>174452</v>
      </c>
      <c r="J17" s="8">
        <v>173700</v>
      </c>
      <c r="K17" s="8">
        <v>171936</v>
      </c>
      <c r="L17" s="8">
        <v>174004</v>
      </c>
      <c r="M17" s="8">
        <v>177107</v>
      </c>
      <c r="N17" s="8">
        <v>181993</v>
      </c>
      <c r="O17" s="8">
        <v>189226</v>
      </c>
      <c r="P17" s="8">
        <v>185830</v>
      </c>
      <c r="Q17" s="9">
        <v>180875</v>
      </c>
      <c r="R17" s="9">
        <v>178874</v>
      </c>
      <c r="S17" s="9"/>
      <c r="T17" s="9"/>
      <c r="U17">
        <v>2012</v>
      </c>
      <c r="V17" s="75">
        <v>120.47008464621275</v>
      </c>
    </row>
    <row r="18" spans="1:23" ht="16.2" thickBot="1">
      <c r="A18" s="6" t="s">
        <v>34</v>
      </c>
      <c r="B18" s="8">
        <v>95213</v>
      </c>
      <c r="C18" s="8">
        <v>99928</v>
      </c>
      <c r="D18" s="8">
        <v>110727</v>
      </c>
      <c r="E18" s="8">
        <v>110360</v>
      </c>
      <c r="F18" s="8">
        <v>114347</v>
      </c>
      <c r="G18" s="8">
        <v>118066</v>
      </c>
      <c r="H18" s="8">
        <v>129804</v>
      </c>
      <c r="I18" s="8">
        <v>142317</v>
      </c>
      <c r="J18" s="8">
        <v>163904</v>
      </c>
      <c r="K18" s="8">
        <v>176693</v>
      </c>
      <c r="L18" s="8">
        <v>181699</v>
      </c>
      <c r="M18" s="8">
        <v>186456</v>
      </c>
      <c r="N18" s="8">
        <v>191040</v>
      </c>
      <c r="O18" s="8">
        <v>199797</v>
      </c>
      <c r="P18" s="8">
        <v>204830</v>
      </c>
      <c r="Q18" s="9">
        <v>208590</v>
      </c>
      <c r="R18" s="9">
        <v>209131</v>
      </c>
      <c r="S18" s="9"/>
      <c r="T18" s="9"/>
      <c r="U18">
        <v>2013</v>
      </c>
      <c r="V18" s="75">
        <v>127.83032787938882</v>
      </c>
    </row>
    <row r="19" spans="1:23" ht="16.2" thickBot="1">
      <c r="A19" s="6" t="s">
        <v>35</v>
      </c>
      <c r="B19" s="8">
        <v>100947</v>
      </c>
      <c r="C19" s="8">
        <v>102951</v>
      </c>
      <c r="D19" s="8">
        <v>111559</v>
      </c>
      <c r="E19" s="8">
        <v>123616</v>
      </c>
      <c r="F19" s="8">
        <v>131474</v>
      </c>
      <c r="G19" s="8">
        <v>142556</v>
      </c>
      <c r="H19" s="8">
        <v>157427</v>
      </c>
      <c r="I19" s="8">
        <v>167893</v>
      </c>
      <c r="J19" s="8">
        <v>199737</v>
      </c>
      <c r="K19" s="8">
        <v>208492</v>
      </c>
      <c r="L19" s="8">
        <v>211203</v>
      </c>
      <c r="M19" s="8">
        <v>220755</v>
      </c>
      <c r="N19" s="8">
        <v>235988</v>
      </c>
      <c r="O19" s="8">
        <v>255373</v>
      </c>
      <c r="P19" s="8">
        <v>264080</v>
      </c>
      <c r="Q19" s="9">
        <v>271064</v>
      </c>
      <c r="R19" s="9">
        <v>273540</v>
      </c>
      <c r="S19" s="9"/>
      <c r="T19" s="9"/>
      <c r="U19">
        <v>2014</v>
      </c>
      <c r="V19" s="75">
        <v>138.22011600191954</v>
      </c>
    </row>
    <row r="20" spans="1:23" ht="47.4" thickBot="1">
      <c r="A20" s="6" t="s">
        <v>36</v>
      </c>
      <c r="B20" s="8">
        <v>97425</v>
      </c>
      <c r="C20" s="8">
        <v>105406</v>
      </c>
      <c r="D20" s="8">
        <v>104611</v>
      </c>
      <c r="E20" s="8">
        <v>114259</v>
      </c>
      <c r="F20" s="8">
        <v>121654</v>
      </c>
      <c r="G20" s="8">
        <v>130411</v>
      </c>
      <c r="H20" s="8">
        <v>143601</v>
      </c>
      <c r="I20" s="8">
        <v>154499</v>
      </c>
      <c r="J20" s="8">
        <v>181074</v>
      </c>
      <c r="K20" s="8">
        <v>190235</v>
      </c>
      <c r="L20" s="8">
        <v>203878</v>
      </c>
      <c r="M20" s="8">
        <v>215834</v>
      </c>
      <c r="N20" s="8">
        <v>230245</v>
      </c>
      <c r="O20" s="8">
        <v>255803</v>
      </c>
      <c r="P20" s="8">
        <v>272996</v>
      </c>
      <c r="Q20" s="9">
        <v>279824</v>
      </c>
      <c r="R20" s="9">
        <v>283297</v>
      </c>
      <c r="S20" s="9"/>
      <c r="T20" s="9"/>
      <c r="U20">
        <f t="shared" ref="U20:U28" si="10">U19+1</f>
        <v>2015</v>
      </c>
      <c r="V20" s="75">
        <v>132.42934274554185</v>
      </c>
      <c r="W20" s="2">
        <v>100</v>
      </c>
    </row>
    <row r="21" spans="1:23" ht="16.2" thickBot="1">
      <c r="A21" s="6" t="s">
        <v>37</v>
      </c>
      <c r="B21" s="8">
        <v>78945</v>
      </c>
      <c r="C21" s="8">
        <v>81609</v>
      </c>
      <c r="D21" s="8">
        <v>89177</v>
      </c>
      <c r="E21" s="8">
        <v>93160</v>
      </c>
      <c r="F21" s="8">
        <v>102894</v>
      </c>
      <c r="G21" s="8">
        <v>107317</v>
      </c>
      <c r="H21" s="7" t="s">
        <v>22</v>
      </c>
      <c r="I21" s="8">
        <v>114850</v>
      </c>
      <c r="J21" s="8">
        <v>125707</v>
      </c>
      <c r="K21" s="8">
        <v>137972</v>
      </c>
      <c r="L21" s="8">
        <v>148607</v>
      </c>
      <c r="M21" s="8">
        <v>148176</v>
      </c>
      <c r="N21" s="7" t="s">
        <v>22</v>
      </c>
      <c r="O21" s="8">
        <v>191869</v>
      </c>
      <c r="P21" s="8">
        <v>204255</v>
      </c>
      <c r="Q21" s="9" t="s">
        <v>432</v>
      </c>
      <c r="R21" s="9" t="s">
        <v>432</v>
      </c>
      <c r="S21" s="9"/>
      <c r="T21" s="9"/>
      <c r="U21">
        <f t="shared" si="10"/>
        <v>2016</v>
      </c>
      <c r="V21" s="75">
        <v>143.03058454870848</v>
      </c>
      <c r="W21" s="2">
        <v>108.00520608452804</v>
      </c>
    </row>
    <row r="22" spans="1:23" ht="16.2" thickBot="1">
      <c r="A22" s="6" t="s">
        <v>38</v>
      </c>
      <c r="B22" s="8">
        <v>144015</v>
      </c>
      <c r="C22" s="8">
        <v>155679</v>
      </c>
      <c r="D22" s="8">
        <v>155876</v>
      </c>
      <c r="E22" s="8">
        <v>158273</v>
      </c>
      <c r="F22" s="8">
        <v>185400</v>
      </c>
      <c r="G22" s="8">
        <v>185057</v>
      </c>
      <c r="H22" s="8">
        <v>220486</v>
      </c>
      <c r="I22" s="8">
        <v>242022</v>
      </c>
      <c r="J22" s="8">
        <v>269167</v>
      </c>
      <c r="K22" s="8">
        <v>275382</v>
      </c>
      <c r="L22" s="8">
        <v>285436</v>
      </c>
      <c r="M22" s="8">
        <v>295409</v>
      </c>
      <c r="N22" s="8">
        <v>323830</v>
      </c>
      <c r="O22" s="8">
        <v>362612</v>
      </c>
      <c r="P22" s="8">
        <v>388408</v>
      </c>
      <c r="Q22" s="9">
        <v>392061</v>
      </c>
      <c r="R22" s="9">
        <v>387342</v>
      </c>
      <c r="S22" s="9"/>
      <c r="T22" s="9"/>
      <c r="U22">
        <f t="shared" si="10"/>
        <v>2017</v>
      </c>
      <c r="V22" s="75">
        <v>158.55141180315445</v>
      </c>
      <c r="W22" s="2">
        <v>119.72528785240985</v>
      </c>
    </row>
    <row r="23" spans="1:23" ht="16.2" thickBot="1">
      <c r="A23" s="6" t="s">
        <v>39</v>
      </c>
      <c r="B23" s="8">
        <v>81538</v>
      </c>
      <c r="C23" s="8">
        <v>87155</v>
      </c>
      <c r="D23" s="8">
        <v>91037</v>
      </c>
      <c r="E23" s="8">
        <v>101657</v>
      </c>
      <c r="F23" s="8">
        <v>110834</v>
      </c>
      <c r="G23" s="8">
        <v>117921</v>
      </c>
      <c r="H23" s="8">
        <v>128795</v>
      </c>
      <c r="I23" s="8">
        <v>138832</v>
      </c>
      <c r="J23" s="8">
        <v>153608</v>
      </c>
      <c r="K23" s="8">
        <v>167434</v>
      </c>
      <c r="L23" s="8">
        <v>178602</v>
      </c>
      <c r="M23" s="8">
        <v>188233</v>
      </c>
      <c r="N23" s="8">
        <v>207792</v>
      </c>
      <c r="O23" s="8">
        <v>217544</v>
      </c>
      <c r="P23" s="8">
        <v>230134</v>
      </c>
      <c r="Q23" s="9">
        <v>239200</v>
      </c>
      <c r="R23" s="9">
        <v>237324</v>
      </c>
      <c r="S23" s="9"/>
      <c r="T23" s="9"/>
      <c r="U23">
        <f t="shared" si="10"/>
        <v>2018</v>
      </c>
      <c r="V23" s="75">
        <v>183.29422650402952</v>
      </c>
      <c r="W23" s="2">
        <v>138.40907362669819</v>
      </c>
    </row>
    <row r="24" spans="1:23" ht="16.2" thickBot="1">
      <c r="A24" s="6" t="s">
        <v>40</v>
      </c>
      <c r="B24" s="8">
        <v>112072</v>
      </c>
      <c r="C24" s="8">
        <v>117431</v>
      </c>
      <c r="D24" s="7" t="s">
        <v>22</v>
      </c>
      <c r="E24" s="8">
        <v>116571</v>
      </c>
      <c r="F24" s="8">
        <v>118056</v>
      </c>
      <c r="G24" s="8">
        <v>126060</v>
      </c>
      <c r="H24" s="7" t="s">
        <v>22</v>
      </c>
      <c r="I24" s="8">
        <v>136571</v>
      </c>
      <c r="J24" s="8">
        <v>149178</v>
      </c>
      <c r="K24" s="8">
        <v>153960</v>
      </c>
      <c r="L24" s="8">
        <v>191388</v>
      </c>
      <c r="M24" s="7" t="s">
        <v>22</v>
      </c>
      <c r="N24" s="7" t="s">
        <v>22</v>
      </c>
      <c r="O24" s="8">
        <v>231855</v>
      </c>
      <c r="P24" s="7" t="s">
        <v>22</v>
      </c>
      <c r="Q24" s="10" t="s">
        <v>432</v>
      </c>
      <c r="R24" s="10" t="s">
        <v>432</v>
      </c>
      <c r="S24" s="10"/>
      <c r="T24" s="10"/>
      <c r="U24">
        <f t="shared" si="10"/>
        <v>2019</v>
      </c>
      <c r="V24" s="75">
        <v>193.76814911595477</v>
      </c>
      <c r="W24" s="2">
        <v>146.31813848708225</v>
      </c>
    </row>
    <row r="25" spans="1:23" ht="16.2" thickBot="1">
      <c r="A25" s="6" t="s">
        <v>41</v>
      </c>
      <c r="B25" s="8">
        <v>88436</v>
      </c>
      <c r="C25" s="8">
        <v>90764</v>
      </c>
      <c r="D25" s="7" t="s">
        <v>22</v>
      </c>
      <c r="E25" s="8">
        <v>100290</v>
      </c>
      <c r="F25" s="8">
        <v>111883</v>
      </c>
      <c r="G25" s="8">
        <v>120000</v>
      </c>
      <c r="H25" s="7" t="s">
        <v>22</v>
      </c>
      <c r="I25" s="8">
        <v>129869</v>
      </c>
      <c r="J25" s="8">
        <v>141301</v>
      </c>
      <c r="K25" s="8">
        <v>140829</v>
      </c>
      <c r="L25" s="8">
        <v>168421</v>
      </c>
      <c r="M25" s="7" t="s">
        <v>22</v>
      </c>
      <c r="N25" s="7" t="s">
        <v>22</v>
      </c>
      <c r="O25" s="8">
        <v>204039</v>
      </c>
      <c r="P25" s="7" t="s">
        <v>22</v>
      </c>
      <c r="Q25" s="10" t="s">
        <v>432</v>
      </c>
      <c r="R25" s="10" t="s">
        <v>432</v>
      </c>
      <c r="S25" s="10"/>
      <c r="T25" s="10"/>
      <c r="U25">
        <f t="shared" si="10"/>
        <v>2020</v>
      </c>
      <c r="V25" s="75">
        <v>203.33829749393195</v>
      </c>
      <c r="W25" s="2">
        <v>153.54474565703995</v>
      </c>
    </row>
    <row r="26" spans="1:23" ht="16.2" thickBot="1">
      <c r="A26" s="6" t="s">
        <v>42</v>
      </c>
      <c r="B26" s="8">
        <v>92224</v>
      </c>
      <c r="C26" s="8">
        <v>92121</v>
      </c>
      <c r="D26" s="7" t="s">
        <v>22</v>
      </c>
      <c r="E26" s="8">
        <v>98425</v>
      </c>
      <c r="F26" s="8">
        <v>99884</v>
      </c>
      <c r="G26" s="8">
        <v>106774</v>
      </c>
      <c r="H26" s="7" t="s">
        <v>22</v>
      </c>
      <c r="I26" s="7" t="s">
        <v>22</v>
      </c>
      <c r="J26" s="8">
        <v>126892</v>
      </c>
      <c r="K26" s="8">
        <v>139161</v>
      </c>
      <c r="L26" s="8">
        <v>164411</v>
      </c>
      <c r="M26" s="7" t="s">
        <v>22</v>
      </c>
      <c r="N26" s="7" t="s">
        <v>22</v>
      </c>
      <c r="O26" s="8">
        <v>198611</v>
      </c>
      <c r="P26" s="7" t="s">
        <v>22</v>
      </c>
      <c r="Q26" s="10" t="s">
        <v>432</v>
      </c>
      <c r="R26" s="10" t="s">
        <v>432</v>
      </c>
      <c r="S26" s="10"/>
      <c r="T26" s="10"/>
      <c r="U26">
        <f t="shared" si="10"/>
        <v>2021</v>
      </c>
      <c r="V26" s="75">
        <v>213.5368015019273</v>
      </c>
      <c r="W26" s="2">
        <v>161.24583651542429</v>
      </c>
    </row>
    <row r="27" spans="1:23" ht="16.2" thickBot="1">
      <c r="A27" s="6" t="s">
        <v>43</v>
      </c>
      <c r="B27" s="8">
        <v>84482</v>
      </c>
      <c r="C27" s="8">
        <v>90070</v>
      </c>
      <c r="D27" s="8">
        <v>96913</v>
      </c>
      <c r="E27" s="8">
        <v>100200</v>
      </c>
      <c r="F27" s="8">
        <v>105056</v>
      </c>
      <c r="G27" s="8">
        <v>112186</v>
      </c>
      <c r="H27" s="8">
        <v>122054</v>
      </c>
      <c r="I27" s="8">
        <v>130860</v>
      </c>
      <c r="J27" s="8">
        <v>147452</v>
      </c>
      <c r="K27" s="8">
        <v>164907</v>
      </c>
      <c r="L27" s="8">
        <v>177520</v>
      </c>
      <c r="M27" s="8">
        <v>181078</v>
      </c>
      <c r="N27" s="8">
        <v>189441</v>
      </c>
      <c r="O27" s="8">
        <v>203376</v>
      </c>
      <c r="P27" s="8">
        <v>207557</v>
      </c>
      <c r="Q27" s="9">
        <v>205696</v>
      </c>
      <c r="R27" s="9">
        <v>202472</v>
      </c>
      <c r="S27" s="9"/>
      <c r="T27" s="9"/>
      <c r="U27">
        <f t="shared" si="10"/>
        <v>2022</v>
      </c>
      <c r="V27" s="75">
        <v>196.61109189585792</v>
      </c>
      <c r="W27" s="2">
        <v>148.46490046668808</v>
      </c>
    </row>
    <row r="28" spans="1:23" ht="31.8" thickBot="1">
      <c r="A28" s="6" t="s">
        <v>44</v>
      </c>
      <c r="B28" s="8">
        <v>120056</v>
      </c>
      <c r="C28" s="8">
        <v>128372</v>
      </c>
      <c r="D28" s="8">
        <v>137191</v>
      </c>
      <c r="E28" s="8">
        <v>145542</v>
      </c>
      <c r="F28" s="8">
        <v>157425</v>
      </c>
      <c r="G28" s="8">
        <v>164207</v>
      </c>
      <c r="H28" s="8">
        <v>189482</v>
      </c>
      <c r="I28" s="8">
        <v>205010</v>
      </c>
      <c r="J28" s="8">
        <v>228507</v>
      </c>
      <c r="K28" s="8">
        <v>261628</v>
      </c>
      <c r="L28" s="8">
        <v>267522</v>
      </c>
      <c r="M28" s="8">
        <v>272340</v>
      </c>
      <c r="N28" s="8">
        <v>292105</v>
      </c>
      <c r="O28" s="8">
        <v>314544</v>
      </c>
      <c r="P28" s="8">
        <v>322514</v>
      </c>
      <c r="Q28" s="9">
        <v>333866</v>
      </c>
      <c r="R28" s="9">
        <v>335319</v>
      </c>
      <c r="S28" s="9"/>
      <c r="T28" s="9"/>
      <c r="U28">
        <f t="shared" si="10"/>
        <v>2023</v>
      </c>
      <c r="V28" s="75">
        <v>207.67977306930013</v>
      </c>
      <c r="W28" s="2">
        <v>156.82307920862314</v>
      </c>
    </row>
    <row r="29" spans="1:23" ht="31.8" thickBot="1">
      <c r="A29" s="6" t="s">
        <v>45</v>
      </c>
      <c r="B29" s="8">
        <v>106627</v>
      </c>
      <c r="C29" s="8">
        <v>115183</v>
      </c>
      <c r="D29" s="8">
        <v>124244</v>
      </c>
      <c r="E29" s="8">
        <v>134188</v>
      </c>
      <c r="F29" s="8">
        <v>139356</v>
      </c>
      <c r="G29" s="8">
        <v>141478</v>
      </c>
      <c r="H29" s="8">
        <v>164000</v>
      </c>
      <c r="I29" s="8">
        <v>179744</v>
      </c>
      <c r="J29" s="8">
        <v>203354</v>
      </c>
      <c r="K29" s="8">
        <v>231347</v>
      </c>
      <c r="L29" s="8">
        <v>240324</v>
      </c>
      <c r="M29" s="8">
        <v>246849</v>
      </c>
      <c r="N29" s="8">
        <v>260292</v>
      </c>
      <c r="O29" s="8">
        <v>281158</v>
      </c>
      <c r="P29" s="8">
        <v>287871</v>
      </c>
      <c r="Q29" s="9">
        <v>292729</v>
      </c>
      <c r="R29" s="9">
        <v>294135</v>
      </c>
      <c r="S29" s="9"/>
      <c r="T29" s="9"/>
      <c r="U29">
        <v>2024</v>
      </c>
      <c r="V29" s="75">
        <v>207.05363395646867</v>
      </c>
      <c r="W29" s="2">
        <v>156.35026925589645</v>
      </c>
    </row>
    <row r="30" spans="1:23" ht="47.4" thickBot="1">
      <c r="A30" s="6" t="s">
        <v>46</v>
      </c>
      <c r="B30" s="8">
        <v>203302</v>
      </c>
      <c r="C30" s="8">
        <v>217870</v>
      </c>
      <c r="D30" s="8">
        <v>230335</v>
      </c>
      <c r="E30" s="8">
        <v>243173</v>
      </c>
      <c r="F30" s="8">
        <v>247913</v>
      </c>
      <c r="G30" s="8">
        <v>260975</v>
      </c>
      <c r="H30" s="8">
        <v>258175</v>
      </c>
      <c r="I30" s="8">
        <v>277601</v>
      </c>
      <c r="J30" s="8">
        <v>308360</v>
      </c>
      <c r="K30" s="8">
        <v>343650</v>
      </c>
      <c r="L30" s="8">
        <v>367852</v>
      </c>
      <c r="M30" s="8">
        <v>379743</v>
      </c>
      <c r="N30" s="8">
        <v>399437</v>
      </c>
      <c r="O30" s="8">
        <v>421236</v>
      </c>
      <c r="P30" s="8">
        <v>414989</v>
      </c>
      <c r="Q30" s="9">
        <v>439248</v>
      </c>
      <c r="R30" s="9">
        <v>440616</v>
      </c>
      <c r="S30" s="9"/>
      <c r="T30" s="9"/>
      <c r="U30">
        <v>2025</v>
      </c>
      <c r="V30" s="75">
        <v>204.24513649684312</v>
      </c>
      <c r="W30" s="2">
        <v>154.22951761475755</v>
      </c>
    </row>
    <row r="31" spans="1:23" ht="16.2" thickBot="1">
      <c r="A31" s="6" t="s">
        <v>47</v>
      </c>
      <c r="B31" s="8">
        <v>95681</v>
      </c>
      <c r="C31" s="8">
        <v>102932</v>
      </c>
      <c r="D31" s="8">
        <v>112082</v>
      </c>
      <c r="E31" s="8">
        <v>117866</v>
      </c>
      <c r="F31" s="8">
        <v>121588</v>
      </c>
      <c r="G31" s="8">
        <v>129962</v>
      </c>
      <c r="H31" s="8">
        <v>141250</v>
      </c>
      <c r="I31" s="8">
        <v>151518</v>
      </c>
      <c r="J31" s="8">
        <v>170221</v>
      </c>
      <c r="K31" s="8">
        <v>187174</v>
      </c>
      <c r="L31" s="8">
        <v>203611</v>
      </c>
      <c r="M31" s="8">
        <v>209167</v>
      </c>
      <c r="N31" s="8">
        <v>227145</v>
      </c>
      <c r="O31" s="8">
        <v>240727</v>
      </c>
      <c r="P31" s="8">
        <v>247288</v>
      </c>
      <c r="Q31" s="9">
        <v>247938</v>
      </c>
      <c r="R31" s="9">
        <v>250903</v>
      </c>
      <c r="S31" s="9"/>
      <c r="T31" s="9"/>
      <c r="W31" s="2"/>
    </row>
    <row r="32" spans="1:23" ht="31.8" thickBot="1">
      <c r="A32" s="6" t="s">
        <v>48</v>
      </c>
      <c r="B32" s="8">
        <v>101932</v>
      </c>
      <c r="C32" s="8">
        <v>105805</v>
      </c>
      <c r="D32" s="8">
        <v>107506</v>
      </c>
      <c r="E32" s="8">
        <v>132235</v>
      </c>
      <c r="F32" s="8">
        <v>143562</v>
      </c>
      <c r="G32" s="8">
        <v>152831</v>
      </c>
      <c r="H32" s="8">
        <v>168448</v>
      </c>
      <c r="I32" s="8">
        <v>179290</v>
      </c>
      <c r="J32" s="8">
        <v>197929</v>
      </c>
      <c r="K32" s="8">
        <v>207239</v>
      </c>
      <c r="L32" s="8">
        <v>220808</v>
      </c>
      <c r="M32" s="8">
        <v>230766</v>
      </c>
      <c r="N32" s="8">
        <v>246376</v>
      </c>
      <c r="O32" s="8">
        <v>274955</v>
      </c>
      <c r="P32" s="8">
        <v>275108</v>
      </c>
      <c r="Q32" s="9">
        <v>273074</v>
      </c>
      <c r="R32" s="9">
        <v>275790</v>
      </c>
      <c r="S32" s="9"/>
      <c r="T32" s="9"/>
    </row>
    <row r="33" spans="1:20" ht="16.2" thickBot="1">
      <c r="A33" s="6" t="s">
        <v>49</v>
      </c>
      <c r="B33" s="8">
        <v>94934</v>
      </c>
      <c r="C33" s="8">
        <v>99467</v>
      </c>
      <c r="D33" s="8">
        <v>105193</v>
      </c>
      <c r="E33" s="8">
        <v>116298</v>
      </c>
      <c r="F33" s="8">
        <v>123299</v>
      </c>
      <c r="G33" s="8">
        <v>129263</v>
      </c>
      <c r="H33" s="8">
        <v>139664</v>
      </c>
      <c r="I33" s="8">
        <v>148516</v>
      </c>
      <c r="J33" s="8">
        <v>167287</v>
      </c>
      <c r="K33" s="8">
        <v>190247</v>
      </c>
      <c r="L33" s="8">
        <v>197685</v>
      </c>
      <c r="M33" s="8">
        <v>211036</v>
      </c>
      <c r="N33" s="8">
        <v>229105</v>
      </c>
      <c r="O33" s="8">
        <v>241506</v>
      </c>
      <c r="P33" s="8">
        <v>247778</v>
      </c>
      <c r="Q33" s="9">
        <v>250389</v>
      </c>
      <c r="R33" s="9">
        <v>253539</v>
      </c>
      <c r="S33" s="9"/>
      <c r="T33" s="9"/>
    </row>
    <row r="34" spans="1:20" ht="16.2" thickBot="1">
      <c r="A34" s="6" t="s">
        <v>50</v>
      </c>
      <c r="B34" s="8">
        <v>88269</v>
      </c>
      <c r="C34" s="8">
        <v>86165</v>
      </c>
      <c r="D34" s="8">
        <v>96541</v>
      </c>
      <c r="E34" s="8">
        <v>103896</v>
      </c>
      <c r="F34" s="8">
        <v>113333</v>
      </c>
      <c r="G34" s="8">
        <v>116489</v>
      </c>
      <c r="H34" s="8">
        <v>126629</v>
      </c>
      <c r="I34" s="8">
        <v>135816</v>
      </c>
      <c r="J34" s="8">
        <v>145883</v>
      </c>
      <c r="K34" s="8">
        <v>153200</v>
      </c>
      <c r="L34" s="8">
        <v>164445</v>
      </c>
      <c r="M34" s="8">
        <v>170190</v>
      </c>
      <c r="N34" s="8">
        <v>186660</v>
      </c>
      <c r="O34" s="7" t="s">
        <v>22</v>
      </c>
      <c r="P34" s="7" t="s">
        <v>22</v>
      </c>
      <c r="Q34" s="9">
        <v>210772</v>
      </c>
      <c r="R34" s="10" t="s">
        <v>432</v>
      </c>
      <c r="S34" s="10"/>
      <c r="T34" s="10"/>
    </row>
    <row r="35" spans="1:20" ht="16.2" thickBot="1">
      <c r="A35" s="6" t="s">
        <v>51</v>
      </c>
      <c r="B35" s="8">
        <v>170735</v>
      </c>
      <c r="C35" s="8">
        <v>177071</v>
      </c>
      <c r="D35" s="8">
        <v>191461</v>
      </c>
      <c r="E35" s="8">
        <v>194224</v>
      </c>
      <c r="F35" s="8">
        <v>204329</v>
      </c>
      <c r="G35" s="8">
        <v>210314</v>
      </c>
      <c r="H35" s="8">
        <v>232334</v>
      </c>
      <c r="I35" s="8">
        <v>250248</v>
      </c>
      <c r="J35" s="8">
        <v>281211</v>
      </c>
      <c r="K35" s="8">
        <v>316006</v>
      </c>
      <c r="L35" s="8">
        <v>329985</v>
      </c>
      <c r="M35" s="8">
        <v>332268</v>
      </c>
      <c r="N35" s="8">
        <v>349792</v>
      </c>
      <c r="O35" s="8">
        <v>364183</v>
      </c>
      <c r="P35" s="8">
        <v>381052</v>
      </c>
      <c r="Q35" s="9">
        <v>390048</v>
      </c>
      <c r="R35" s="9">
        <v>393090</v>
      </c>
      <c r="S35" s="9"/>
      <c r="T35" s="9"/>
    </row>
    <row r="36" spans="1:20" ht="31.8" thickBot="1">
      <c r="A36" s="6" t="s">
        <v>52</v>
      </c>
      <c r="B36" s="8">
        <v>91167</v>
      </c>
      <c r="C36" s="8">
        <v>98620</v>
      </c>
      <c r="D36" s="8">
        <v>116554</v>
      </c>
      <c r="E36" s="8">
        <v>126015</v>
      </c>
      <c r="F36" s="8">
        <v>136494</v>
      </c>
      <c r="G36" s="8">
        <v>140738</v>
      </c>
      <c r="H36" s="8">
        <v>152163</v>
      </c>
      <c r="I36" s="8">
        <v>164637</v>
      </c>
      <c r="J36" s="8">
        <v>164540</v>
      </c>
      <c r="K36" s="8">
        <v>177500</v>
      </c>
      <c r="L36" s="8">
        <v>189117</v>
      </c>
      <c r="M36" s="8">
        <v>207145</v>
      </c>
      <c r="N36" s="8">
        <v>226437</v>
      </c>
      <c r="O36" s="8">
        <v>246180</v>
      </c>
      <c r="P36" s="8">
        <v>252322</v>
      </c>
      <c r="Q36" s="9">
        <v>261462</v>
      </c>
      <c r="R36" s="9">
        <v>272448</v>
      </c>
      <c r="S36" s="9"/>
      <c r="T36" s="9"/>
    </row>
    <row r="37" spans="1:20" ht="31.8" thickBot="1">
      <c r="A37" s="6" t="s">
        <v>53</v>
      </c>
      <c r="B37" s="7" t="s">
        <v>22</v>
      </c>
      <c r="C37" s="7" t="s">
        <v>22</v>
      </c>
      <c r="D37" s="7" t="s">
        <v>22</v>
      </c>
      <c r="E37" s="7" t="s">
        <v>22</v>
      </c>
      <c r="F37" s="7" t="s">
        <v>22</v>
      </c>
      <c r="G37" s="7" t="s">
        <v>22</v>
      </c>
      <c r="H37" s="7" t="s">
        <v>22</v>
      </c>
      <c r="I37" s="7" t="s">
        <v>22</v>
      </c>
      <c r="J37" s="8">
        <v>243477</v>
      </c>
      <c r="K37" s="7" t="s">
        <v>22</v>
      </c>
      <c r="L37" s="7" t="s">
        <v>22</v>
      </c>
      <c r="M37" s="7" t="s">
        <v>22</v>
      </c>
      <c r="N37" s="8">
        <v>250000</v>
      </c>
      <c r="O37" s="7" t="s">
        <v>22</v>
      </c>
      <c r="P37" s="7" t="s">
        <v>22</v>
      </c>
      <c r="Q37" s="10" t="s">
        <v>432</v>
      </c>
      <c r="R37" s="9">
        <v>286887</v>
      </c>
      <c r="S37" s="9"/>
      <c r="T37" s="9"/>
    </row>
    <row r="38" spans="1:20" ht="47.4" thickBot="1">
      <c r="A38" s="6" t="s">
        <v>54</v>
      </c>
      <c r="B38" s="7" t="s">
        <v>22</v>
      </c>
      <c r="C38" s="7" t="s">
        <v>22</v>
      </c>
      <c r="D38" s="7" t="s">
        <v>22</v>
      </c>
      <c r="E38" s="7" t="s">
        <v>22</v>
      </c>
      <c r="F38" s="7" t="s">
        <v>22</v>
      </c>
      <c r="G38" s="7" t="s">
        <v>22</v>
      </c>
      <c r="H38" s="7" t="s">
        <v>22</v>
      </c>
      <c r="I38" s="7" t="s">
        <v>22</v>
      </c>
      <c r="J38" s="7" t="s">
        <v>22</v>
      </c>
      <c r="K38" s="8">
        <v>271307</v>
      </c>
      <c r="L38" s="8">
        <v>256667</v>
      </c>
      <c r="M38" s="8">
        <v>279896</v>
      </c>
      <c r="N38" s="7" t="s">
        <v>22</v>
      </c>
      <c r="O38" s="7" t="s">
        <v>22</v>
      </c>
      <c r="P38" s="7" t="s">
        <v>22</v>
      </c>
      <c r="Q38" s="10" t="s">
        <v>432</v>
      </c>
      <c r="R38" s="10" t="s">
        <v>432</v>
      </c>
      <c r="S38" s="10"/>
      <c r="T38" s="10"/>
    </row>
    <row r="39" spans="1:20" ht="47.4" thickBot="1">
      <c r="A39" s="6" t="s">
        <v>55</v>
      </c>
      <c r="B39" s="7" t="s">
        <v>22</v>
      </c>
      <c r="C39" s="7" t="s">
        <v>22</v>
      </c>
      <c r="D39" s="7" t="s">
        <v>22</v>
      </c>
      <c r="E39" s="7" t="s">
        <v>22</v>
      </c>
      <c r="F39" s="7" t="s">
        <v>22</v>
      </c>
      <c r="G39" s="7" t="s">
        <v>22</v>
      </c>
      <c r="H39" s="7" t="s">
        <v>22</v>
      </c>
      <c r="I39" s="7" t="s">
        <v>22</v>
      </c>
      <c r="J39" s="7" t="s">
        <v>22</v>
      </c>
      <c r="K39" s="8">
        <v>306667</v>
      </c>
      <c r="L39" s="7" t="s">
        <v>22</v>
      </c>
      <c r="M39" s="8">
        <v>374422</v>
      </c>
      <c r="N39" s="7" t="s">
        <v>22</v>
      </c>
      <c r="O39" s="8">
        <v>458667</v>
      </c>
      <c r="P39" s="7" t="s">
        <v>22</v>
      </c>
      <c r="Q39" s="10" t="s">
        <v>432</v>
      </c>
      <c r="R39" s="10" t="s">
        <v>432</v>
      </c>
      <c r="S39" s="10"/>
      <c r="T39" s="10"/>
    </row>
    <row r="40" spans="1:20" ht="47.4" thickBot="1">
      <c r="A40" s="6" t="s">
        <v>56</v>
      </c>
      <c r="B40" s="7" t="s">
        <v>22</v>
      </c>
      <c r="C40" s="7" t="s">
        <v>22</v>
      </c>
      <c r="D40" s="7" t="s">
        <v>22</v>
      </c>
      <c r="E40" s="7" t="s">
        <v>22</v>
      </c>
      <c r="F40" s="7" t="s">
        <v>22</v>
      </c>
      <c r="G40" s="7" t="s">
        <v>22</v>
      </c>
      <c r="H40" s="7" t="s">
        <v>22</v>
      </c>
      <c r="I40" s="7" t="s">
        <v>22</v>
      </c>
      <c r="J40" s="7" t="s">
        <v>22</v>
      </c>
      <c r="K40" s="7" t="s">
        <v>22</v>
      </c>
      <c r="L40" s="7" t="s">
        <v>22</v>
      </c>
      <c r="M40" s="7" t="s">
        <v>22</v>
      </c>
      <c r="N40" s="7" t="s">
        <v>22</v>
      </c>
      <c r="O40" s="7" t="s">
        <v>22</v>
      </c>
      <c r="P40" s="7" t="s">
        <v>22</v>
      </c>
      <c r="Q40" s="10" t="s">
        <v>432</v>
      </c>
      <c r="R40" s="10" t="s">
        <v>432</v>
      </c>
      <c r="S40" s="10"/>
      <c r="T40" s="10"/>
    </row>
    <row r="41" spans="1:20" ht="31.8" thickBot="1">
      <c r="A41" s="6" t="s">
        <v>57</v>
      </c>
      <c r="B41" s="8">
        <v>95671</v>
      </c>
      <c r="C41" s="8">
        <v>100879</v>
      </c>
      <c r="D41" s="8">
        <v>103595</v>
      </c>
      <c r="E41" s="8">
        <v>105174</v>
      </c>
      <c r="F41" s="8">
        <v>109664</v>
      </c>
      <c r="G41" s="8">
        <v>111998</v>
      </c>
      <c r="H41" s="8">
        <v>124304</v>
      </c>
      <c r="I41" s="8">
        <v>132631</v>
      </c>
      <c r="J41" s="8">
        <v>145013</v>
      </c>
      <c r="K41" s="8">
        <v>159003</v>
      </c>
      <c r="L41" s="8">
        <v>174074</v>
      </c>
      <c r="M41" s="8">
        <v>182544</v>
      </c>
      <c r="N41" s="8">
        <v>191344</v>
      </c>
      <c r="O41" s="8">
        <v>204626</v>
      </c>
      <c r="P41" s="8">
        <v>209949</v>
      </c>
      <c r="Q41" s="9">
        <v>214661</v>
      </c>
      <c r="R41" s="9">
        <v>215907</v>
      </c>
      <c r="S41" s="9"/>
      <c r="T41" s="9"/>
    </row>
    <row r="42" spans="1:20" ht="47.4" thickBot="1">
      <c r="A42" s="6" t="s">
        <v>58</v>
      </c>
      <c r="B42" s="8">
        <v>163237</v>
      </c>
      <c r="C42" s="8">
        <v>175292</v>
      </c>
      <c r="D42" s="8">
        <v>188200</v>
      </c>
      <c r="E42" s="8">
        <v>217218</v>
      </c>
      <c r="F42" s="8">
        <v>222944</v>
      </c>
      <c r="G42" s="8">
        <v>235019</v>
      </c>
      <c r="H42" s="8">
        <v>239949</v>
      </c>
      <c r="I42" s="8">
        <v>267103</v>
      </c>
      <c r="J42" s="8">
        <v>281860</v>
      </c>
      <c r="K42" s="8">
        <v>288852</v>
      </c>
      <c r="L42" s="8">
        <v>304797</v>
      </c>
      <c r="M42" s="8">
        <v>321061</v>
      </c>
      <c r="N42" s="8">
        <v>340018</v>
      </c>
      <c r="O42" s="8">
        <v>354087</v>
      </c>
      <c r="P42" s="8">
        <v>354400</v>
      </c>
      <c r="Q42" s="9">
        <v>372997</v>
      </c>
      <c r="R42" s="9">
        <v>373640</v>
      </c>
      <c r="S42" s="9"/>
      <c r="T42" s="9"/>
    </row>
    <row r="43" spans="1:20" ht="31.8" thickBot="1">
      <c r="A43" s="6" t="s">
        <v>59</v>
      </c>
      <c r="B43" s="8">
        <v>108345</v>
      </c>
      <c r="C43" s="8">
        <v>116754</v>
      </c>
      <c r="D43" s="8">
        <v>134897</v>
      </c>
      <c r="E43" s="8">
        <v>144239</v>
      </c>
      <c r="F43" s="8">
        <v>151380</v>
      </c>
      <c r="G43" s="8">
        <v>160882</v>
      </c>
      <c r="H43" s="8">
        <v>179883</v>
      </c>
      <c r="I43" s="8">
        <v>191336</v>
      </c>
      <c r="J43" s="8">
        <v>212226</v>
      </c>
      <c r="K43" s="8">
        <v>233369</v>
      </c>
      <c r="L43" s="8">
        <v>239171</v>
      </c>
      <c r="M43" s="8">
        <v>246868</v>
      </c>
      <c r="N43" s="8">
        <v>259089</v>
      </c>
      <c r="O43" s="8">
        <v>269968</v>
      </c>
      <c r="P43" s="8">
        <v>272860</v>
      </c>
      <c r="Q43" s="9">
        <v>273539</v>
      </c>
      <c r="R43" s="9">
        <v>273676</v>
      </c>
      <c r="S43" s="9"/>
      <c r="T43" s="9"/>
    </row>
    <row r="44" spans="1:20" ht="31.8" thickBot="1">
      <c r="A44" s="6" t="s">
        <v>60</v>
      </c>
      <c r="B44" s="8">
        <v>128284</v>
      </c>
      <c r="C44" s="8">
        <v>136021</v>
      </c>
      <c r="D44" s="8">
        <v>145900</v>
      </c>
      <c r="E44" s="8">
        <v>152177</v>
      </c>
      <c r="F44" s="8">
        <v>158680</v>
      </c>
      <c r="G44" s="8">
        <v>171877</v>
      </c>
      <c r="H44" s="8">
        <v>179627</v>
      </c>
      <c r="I44" s="8">
        <v>191809</v>
      </c>
      <c r="J44" s="8">
        <v>203065</v>
      </c>
      <c r="K44" s="8">
        <v>218322</v>
      </c>
      <c r="L44" s="8">
        <v>230782</v>
      </c>
      <c r="M44" s="8">
        <v>252262</v>
      </c>
      <c r="N44" s="8">
        <v>268571</v>
      </c>
      <c r="O44" s="8">
        <v>304711</v>
      </c>
      <c r="P44" s="8">
        <v>310890</v>
      </c>
      <c r="Q44" s="9">
        <v>318902</v>
      </c>
      <c r="R44" s="9">
        <v>319449</v>
      </c>
      <c r="S44" s="9"/>
      <c r="T44" s="9"/>
    </row>
    <row r="45" spans="1:20" ht="16.2" thickBot="1">
      <c r="A45" s="6" t="s">
        <v>61</v>
      </c>
      <c r="B45" s="8">
        <v>87698</v>
      </c>
      <c r="C45" s="8">
        <v>89836</v>
      </c>
      <c r="D45" s="8">
        <v>90568</v>
      </c>
      <c r="E45" s="8">
        <v>107815</v>
      </c>
      <c r="F45" s="8">
        <v>106975</v>
      </c>
      <c r="G45" s="8">
        <v>107826</v>
      </c>
      <c r="H45" s="8">
        <v>118712</v>
      </c>
      <c r="I45" s="8">
        <v>127821</v>
      </c>
      <c r="J45" s="8">
        <v>147179</v>
      </c>
      <c r="K45" s="8">
        <v>174352</v>
      </c>
      <c r="L45" s="8">
        <v>188789</v>
      </c>
      <c r="M45" s="8">
        <v>183071</v>
      </c>
      <c r="N45" s="8">
        <v>191095</v>
      </c>
      <c r="O45" s="8">
        <v>201180</v>
      </c>
      <c r="P45" s="8">
        <v>214086</v>
      </c>
      <c r="Q45" s="9">
        <v>214975</v>
      </c>
      <c r="R45" s="9">
        <v>217012</v>
      </c>
      <c r="S45" s="9"/>
      <c r="T45" s="9"/>
    </row>
    <row r="46" spans="1:20" ht="31.8" thickBot="1">
      <c r="A46" s="6" t="s">
        <v>62</v>
      </c>
      <c r="B46" s="8">
        <v>99352</v>
      </c>
      <c r="C46" s="8">
        <v>100066</v>
      </c>
      <c r="D46" s="8">
        <v>114792</v>
      </c>
      <c r="E46" s="8">
        <v>124831</v>
      </c>
      <c r="F46" s="8">
        <v>129598</v>
      </c>
      <c r="G46" s="8">
        <v>137611</v>
      </c>
      <c r="H46" s="8">
        <v>150050</v>
      </c>
      <c r="I46" s="8">
        <v>160195</v>
      </c>
      <c r="J46" s="8">
        <v>177322</v>
      </c>
      <c r="K46" s="8">
        <v>192305</v>
      </c>
      <c r="L46" s="8">
        <v>206710</v>
      </c>
      <c r="M46" s="8">
        <v>211250</v>
      </c>
      <c r="N46" s="8">
        <v>222738</v>
      </c>
      <c r="O46" s="8">
        <v>236263</v>
      </c>
      <c r="P46" s="8">
        <v>245524</v>
      </c>
      <c r="Q46" s="9">
        <v>255231</v>
      </c>
      <c r="R46" s="9">
        <v>256883</v>
      </c>
      <c r="S46" s="9"/>
      <c r="T46" s="9"/>
    </row>
    <row r="47" spans="1:20" ht="47.4" thickBot="1">
      <c r="A47" s="6" t="s">
        <v>63</v>
      </c>
      <c r="B47" s="8">
        <v>224479</v>
      </c>
      <c r="C47" s="8">
        <v>250777</v>
      </c>
      <c r="D47" s="8">
        <v>275263</v>
      </c>
      <c r="E47" s="8">
        <v>230603</v>
      </c>
      <c r="F47" s="8">
        <v>211829</v>
      </c>
      <c r="G47" s="8">
        <v>229812</v>
      </c>
      <c r="H47" s="8">
        <v>233932</v>
      </c>
      <c r="I47" s="8">
        <v>232456</v>
      </c>
      <c r="J47" s="8">
        <v>237472</v>
      </c>
      <c r="K47" s="8">
        <v>260000</v>
      </c>
      <c r="L47" s="8">
        <v>260000</v>
      </c>
      <c r="M47" s="8">
        <v>260000</v>
      </c>
      <c r="N47" s="8">
        <v>282707</v>
      </c>
      <c r="O47" s="8">
        <v>323683</v>
      </c>
      <c r="P47" s="8">
        <v>349464</v>
      </c>
      <c r="Q47" s="9">
        <v>358786</v>
      </c>
      <c r="R47" s="9">
        <v>362985</v>
      </c>
      <c r="S47" s="9"/>
      <c r="T47" s="9"/>
    </row>
    <row r="48" spans="1:20" ht="16.2" thickBot="1">
      <c r="A48" s="6" t="s">
        <v>64</v>
      </c>
      <c r="B48" s="8">
        <v>107079</v>
      </c>
      <c r="C48" s="8">
        <v>104518</v>
      </c>
      <c r="D48" s="8">
        <v>117844</v>
      </c>
      <c r="E48" s="8">
        <v>123225</v>
      </c>
      <c r="F48" s="8">
        <v>134827</v>
      </c>
      <c r="G48" s="8">
        <v>138413</v>
      </c>
      <c r="H48" s="8">
        <v>151564</v>
      </c>
      <c r="I48" s="8">
        <v>162422</v>
      </c>
      <c r="J48" s="8">
        <v>177994</v>
      </c>
      <c r="K48" s="8">
        <v>184100</v>
      </c>
      <c r="L48" s="8">
        <v>194315</v>
      </c>
      <c r="M48" s="8">
        <v>202032</v>
      </c>
      <c r="N48" s="8">
        <v>211415</v>
      </c>
      <c r="O48" s="8">
        <v>230289</v>
      </c>
      <c r="P48" s="8">
        <v>237480</v>
      </c>
      <c r="Q48" s="9">
        <v>237686</v>
      </c>
      <c r="R48" s="9">
        <v>239808</v>
      </c>
      <c r="S48" s="9"/>
      <c r="T48" s="9"/>
    </row>
    <row r="49" spans="1:20" ht="16.2" thickBot="1">
      <c r="A49" s="6" t="s">
        <v>65</v>
      </c>
      <c r="B49" s="8">
        <v>96641</v>
      </c>
      <c r="C49" s="8">
        <v>101494</v>
      </c>
      <c r="D49" s="8">
        <v>110390</v>
      </c>
      <c r="E49" s="8">
        <v>121799</v>
      </c>
      <c r="F49" s="8">
        <v>126072</v>
      </c>
      <c r="G49" s="8">
        <v>133792</v>
      </c>
      <c r="H49" s="8">
        <v>147229</v>
      </c>
      <c r="I49" s="8">
        <v>157823</v>
      </c>
      <c r="J49" s="8">
        <v>175176</v>
      </c>
      <c r="K49" s="8">
        <v>195972</v>
      </c>
      <c r="L49" s="8">
        <v>205617</v>
      </c>
      <c r="M49" s="8">
        <v>219260</v>
      </c>
      <c r="N49" s="8">
        <v>234564</v>
      </c>
      <c r="O49" s="8">
        <v>242050</v>
      </c>
      <c r="P49" s="8">
        <v>249088</v>
      </c>
      <c r="Q49" s="9">
        <v>250287</v>
      </c>
      <c r="R49" s="9">
        <v>247188</v>
      </c>
      <c r="S49" s="9"/>
      <c r="T49" s="9"/>
    </row>
    <row r="50" spans="1:20" ht="31.8" thickBot="1">
      <c r="A50" s="6" t="s">
        <v>66</v>
      </c>
      <c r="B50" s="8">
        <v>133382</v>
      </c>
      <c r="C50" s="8">
        <v>133426</v>
      </c>
      <c r="D50" s="8">
        <v>141103</v>
      </c>
      <c r="E50" s="8">
        <v>161551</v>
      </c>
      <c r="F50" s="8">
        <v>180750</v>
      </c>
      <c r="G50" s="8">
        <v>193133</v>
      </c>
      <c r="H50" s="8">
        <v>195547</v>
      </c>
      <c r="I50" s="8">
        <v>213912</v>
      </c>
      <c r="J50" s="8">
        <v>228846</v>
      </c>
      <c r="K50" s="8">
        <v>250387</v>
      </c>
      <c r="L50" s="8">
        <v>261656</v>
      </c>
      <c r="M50" s="8">
        <v>247685</v>
      </c>
      <c r="N50" s="8">
        <v>279380</v>
      </c>
      <c r="O50" s="8">
        <v>321528</v>
      </c>
      <c r="P50" s="8">
        <v>341397</v>
      </c>
      <c r="Q50" s="9">
        <v>350828</v>
      </c>
      <c r="R50" s="9">
        <v>342273</v>
      </c>
      <c r="S50" s="9"/>
      <c r="T50" s="9"/>
    </row>
    <row r="51" spans="1:20" ht="31.8" thickBot="1">
      <c r="A51" s="6" t="s">
        <v>67</v>
      </c>
      <c r="B51" s="8">
        <v>95011</v>
      </c>
      <c r="C51" s="8">
        <v>99755</v>
      </c>
      <c r="D51" s="8">
        <v>111298</v>
      </c>
      <c r="E51" s="8">
        <v>123791</v>
      </c>
      <c r="F51" s="8">
        <v>126451</v>
      </c>
      <c r="G51" s="8">
        <v>138734</v>
      </c>
      <c r="H51" s="8">
        <v>156441</v>
      </c>
      <c r="I51" s="8">
        <v>162262</v>
      </c>
      <c r="J51" s="8">
        <v>181486</v>
      </c>
      <c r="K51" s="8">
        <v>197677</v>
      </c>
      <c r="L51" s="8">
        <v>210502</v>
      </c>
      <c r="M51" s="7" t="s">
        <v>22</v>
      </c>
      <c r="N51" s="8">
        <v>209937</v>
      </c>
      <c r="O51" s="8">
        <v>234248</v>
      </c>
      <c r="P51" s="8">
        <v>241318</v>
      </c>
      <c r="Q51" s="9" t="s">
        <v>432</v>
      </c>
      <c r="R51" s="9">
        <v>243009</v>
      </c>
      <c r="S51" s="9"/>
      <c r="T51" s="9"/>
    </row>
    <row r="52" spans="1:20" ht="31.8" thickBot="1">
      <c r="A52" s="6" t="s">
        <v>68</v>
      </c>
      <c r="B52" s="8">
        <v>119791</v>
      </c>
      <c r="C52" s="8">
        <v>124738</v>
      </c>
      <c r="D52" s="8">
        <v>124978</v>
      </c>
      <c r="E52" s="8">
        <v>134752</v>
      </c>
      <c r="F52" s="8">
        <v>143089</v>
      </c>
      <c r="G52" s="8">
        <v>154122</v>
      </c>
      <c r="H52" s="8">
        <v>172651</v>
      </c>
      <c r="I52" s="8">
        <v>188152</v>
      </c>
      <c r="J52" s="8">
        <v>217332</v>
      </c>
      <c r="K52" s="8">
        <v>235833</v>
      </c>
      <c r="L52" s="8">
        <v>249672</v>
      </c>
      <c r="M52" s="8">
        <v>262880</v>
      </c>
      <c r="N52" s="8">
        <v>286134</v>
      </c>
      <c r="O52" s="8">
        <v>308123</v>
      </c>
      <c r="P52" s="8">
        <v>339449</v>
      </c>
      <c r="Q52" s="9">
        <v>339830</v>
      </c>
      <c r="R52" s="9">
        <v>321230</v>
      </c>
      <c r="S52" s="9"/>
      <c r="T52" s="9"/>
    </row>
    <row r="53" spans="1:20" ht="31.8" thickBot="1">
      <c r="A53" s="6" t="s">
        <v>69</v>
      </c>
      <c r="B53" s="7" t="s">
        <v>22</v>
      </c>
      <c r="C53" s="7" t="s">
        <v>22</v>
      </c>
      <c r="D53" s="7" t="s">
        <v>22</v>
      </c>
      <c r="E53" s="7" t="s">
        <v>22</v>
      </c>
      <c r="F53" s="7" t="s">
        <v>22</v>
      </c>
      <c r="G53" s="7" t="s">
        <v>22</v>
      </c>
      <c r="H53" s="7" t="s">
        <v>22</v>
      </c>
      <c r="I53" s="7" t="s">
        <v>22</v>
      </c>
      <c r="J53" s="8">
        <v>180980</v>
      </c>
      <c r="K53" s="8">
        <v>207538</v>
      </c>
      <c r="L53" s="8">
        <v>213333</v>
      </c>
      <c r="M53" s="8">
        <v>226634</v>
      </c>
      <c r="N53" s="8">
        <v>227310</v>
      </c>
      <c r="O53" s="8">
        <v>255320</v>
      </c>
      <c r="P53" s="7" t="s">
        <v>22</v>
      </c>
      <c r="Q53" s="9">
        <v>247982</v>
      </c>
      <c r="R53" s="9">
        <v>250000</v>
      </c>
      <c r="S53" s="9"/>
      <c r="T53" s="9"/>
    </row>
    <row r="54" spans="1:20" ht="31.8" thickBot="1">
      <c r="A54" s="6" t="s">
        <v>70</v>
      </c>
      <c r="B54" s="8">
        <v>155698</v>
      </c>
      <c r="C54" s="8">
        <v>170490</v>
      </c>
      <c r="D54" s="8">
        <v>176307</v>
      </c>
      <c r="E54" s="8">
        <v>192090</v>
      </c>
      <c r="F54" s="8">
        <v>204605</v>
      </c>
      <c r="G54" s="8">
        <v>216076</v>
      </c>
      <c r="H54" s="8">
        <v>239973</v>
      </c>
      <c r="I54" s="8">
        <v>264383</v>
      </c>
      <c r="J54" s="8">
        <v>269964</v>
      </c>
      <c r="K54" s="8">
        <v>275649</v>
      </c>
      <c r="L54" s="8">
        <v>284919</v>
      </c>
      <c r="M54" s="7" t="s">
        <v>22</v>
      </c>
      <c r="N54" s="8">
        <v>298868</v>
      </c>
      <c r="O54" s="8">
        <v>339525</v>
      </c>
      <c r="P54" s="8">
        <v>346952</v>
      </c>
      <c r="Q54" s="9">
        <v>347811</v>
      </c>
      <c r="R54" s="9">
        <v>333250</v>
      </c>
      <c r="S54" s="9"/>
      <c r="T54" s="9"/>
    </row>
    <row r="55" spans="1:20" ht="31.8" thickBot="1">
      <c r="A55" s="6" t="s">
        <v>71</v>
      </c>
      <c r="B55" s="8">
        <v>125457</v>
      </c>
      <c r="C55" s="8">
        <v>128120</v>
      </c>
      <c r="D55" s="8">
        <v>142699</v>
      </c>
      <c r="E55" s="8">
        <v>148319</v>
      </c>
      <c r="F55" s="8">
        <v>156549</v>
      </c>
      <c r="G55" s="8">
        <v>163628</v>
      </c>
      <c r="H55" s="8">
        <v>169974</v>
      </c>
      <c r="I55" s="8">
        <v>177441</v>
      </c>
      <c r="J55" s="8">
        <v>202769</v>
      </c>
      <c r="K55" s="8">
        <v>201885</v>
      </c>
      <c r="L55" s="8">
        <v>216217</v>
      </c>
      <c r="M55" s="7" t="s">
        <v>22</v>
      </c>
      <c r="N55" s="8">
        <v>245275</v>
      </c>
      <c r="O55" s="8">
        <v>271844</v>
      </c>
      <c r="P55" s="8">
        <v>266667</v>
      </c>
      <c r="Q55" s="9">
        <v>274659</v>
      </c>
      <c r="R55" s="9">
        <v>278180</v>
      </c>
      <c r="S55" s="9"/>
      <c r="T55" s="9"/>
    </row>
    <row r="56" spans="1:20" ht="31.8" thickBot="1">
      <c r="A56" s="6" t="s">
        <v>72</v>
      </c>
      <c r="B56" s="8">
        <v>141519</v>
      </c>
      <c r="C56" s="8">
        <v>148117</v>
      </c>
      <c r="D56" s="8">
        <v>156226</v>
      </c>
      <c r="E56" s="8">
        <v>179488</v>
      </c>
      <c r="F56" s="8">
        <v>202080</v>
      </c>
      <c r="G56" s="8">
        <v>218163</v>
      </c>
      <c r="H56" s="8">
        <v>240644</v>
      </c>
      <c r="I56" s="8">
        <v>253955</v>
      </c>
      <c r="J56" s="8">
        <v>280936</v>
      </c>
      <c r="K56" s="8">
        <v>323048</v>
      </c>
      <c r="L56" s="8">
        <v>333973</v>
      </c>
      <c r="M56" s="8">
        <v>330000</v>
      </c>
      <c r="N56" s="8">
        <v>322748</v>
      </c>
      <c r="O56" s="8">
        <v>377463</v>
      </c>
      <c r="P56" s="8">
        <v>394554</v>
      </c>
      <c r="Q56" s="9">
        <v>392588</v>
      </c>
      <c r="R56" s="9">
        <v>386079</v>
      </c>
      <c r="S56" s="9"/>
      <c r="T56" s="9"/>
    </row>
    <row r="57" spans="1:20" ht="47.4" thickBot="1">
      <c r="A57" s="6" t="s">
        <v>73</v>
      </c>
      <c r="B57" s="7" t="s">
        <v>22</v>
      </c>
      <c r="C57" s="7" t="s">
        <v>22</v>
      </c>
      <c r="D57" s="7" t="s">
        <v>22</v>
      </c>
      <c r="E57" s="7" t="s">
        <v>22</v>
      </c>
      <c r="F57" s="7" t="s">
        <v>22</v>
      </c>
      <c r="G57" s="7" t="s">
        <v>22</v>
      </c>
      <c r="H57" s="7" t="s">
        <v>22</v>
      </c>
      <c r="I57" s="7" t="s">
        <v>22</v>
      </c>
      <c r="J57" s="8">
        <v>205926</v>
      </c>
      <c r="K57" s="8">
        <v>231071</v>
      </c>
      <c r="L57" s="8">
        <v>246892</v>
      </c>
      <c r="M57" s="8">
        <v>260000</v>
      </c>
      <c r="N57" s="8">
        <v>267610</v>
      </c>
      <c r="O57" s="8">
        <v>300729</v>
      </c>
      <c r="P57" s="8">
        <v>309302</v>
      </c>
      <c r="Q57" s="9">
        <v>320000</v>
      </c>
      <c r="R57" s="9">
        <v>321250</v>
      </c>
      <c r="S57" s="9"/>
      <c r="T57" s="9"/>
    </row>
    <row r="58" spans="1:20" ht="16.2" thickBot="1">
      <c r="A58" s="6" t="s">
        <v>74</v>
      </c>
      <c r="B58" s="8">
        <v>82036</v>
      </c>
      <c r="C58" s="8">
        <v>87687</v>
      </c>
      <c r="D58" s="8">
        <v>92694</v>
      </c>
      <c r="E58" s="8">
        <v>101122</v>
      </c>
      <c r="F58" s="8">
        <v>99380</v>
      </c>
      <c r="G58" s="8">
        <v>102144</v>
      </c>
      <c r="H58" s="8">
        <v>110194</v>
      </c>
      <c r="I58" s="8">
        <v>116344</v>
      </c>
      <c r="J58" s="8">
        <v>127124</v>
      </c>
      <c r="K58" s="8">
        <v>140220</v>
      </c>
      <c r="L58" s="8">
        <v>144651</v>
      </c>
      <c r="M58" s="8">
        <v>153674</v>
      </c>
      <c r="N58" s="8">
        <v>162577</v>
      </c>
      <c r="O58" s="8">
        <v>171630</v>
      </c>
      <c r="P58" s="8">
        <v>178077</v>
      </c>
      <c r="Q58" s="9">
        <v>179958</v>
      </c>
      <c r="R58" s="9">
        <v>179028</v>
      </c>
      <c r="S58" s="9"/>
      <c r="T58" s="9"/>
    </row>
    <row r="59" spans="1:20" ht="31.8" thickBot="1">
      <c r="A59" s="6" t="s">
        <v>75</v>
      </c>
      <c r="B59" s="8">
        <v>89787</v>
      </c>
      <c r="C59" s="8">
        <v>90072</v>
      </c>
      <c r="D59" s="8">
        <v>103362</v>
      </c>
      <c r="E59" s="8">
        <v>113194</v>
      </c>
      <c r="F59" s="8">
        <v>119232</v>
      </c>
      <c r="G59" s="8">
        <v>128487</v>
      </c>
      <c r="H59" s="8">
        <v>137988</v>
      </c>
      <c r="I59" s="8">
        <v>147748</v>
      </c>
      <c r="J59" s="8">
        <v>159410</v>
      </c>
      <c r="K59" s="8">
        <v>175057</v>
      </c>
      <c r="L59" s="8">
        <v>183149</v>
      </c>
      <c r="M59" s="8">
        <v>185347</v>
      </c>
      <c r="N59" s="8">
        <v>192790</v>
      </c>
      <c r="O59" s="8">
        <v>213634</v>
      </c>
      <c r="P59" s="8">
        <v>222504</v>
      </c>
      <c r="Q59" s="9">
        <v>227176</v>
      </c>
      <c r="R59" s="9">
        <v>235204</v>
      </c>
      <c r="S59" s="9"/>
      <c r="T59" s="9"/>
    </row>
    <row r="60" spans="1:20" ht="47.4" thickBot="1">
      <c r="A60" s="6" t="s">
        <v>76</v>
      </c>
      <c r="B60" s="8">
        <v>96755</v>
      </c>
      <c r="C60" s="8">
        <v>95501</v>
      </c>
      <c r="D60" s="8">
        <v>96560</v>
      </c>
      <c r="E60" s="8">
        <v>100397</v>
      </c>
      <c r="F60" s="8">
        <v>106163</v>
      </c>
      <c r="G60" s="8">
        <v>108152</v>
      </c>
      <c r="H60" s="8">
        <v>122763</v>
      </c>
      <c r="I60" s="8">
        <v>131364</v>
      </c>
      <c r="J60" s="8">
        <v>150798</v>
      </c>
      <c r="K60" s="8">
        <v>150469</v>
      </c>
      <c r="L60" s="8">
        <v>160000</v>
      </c>
      <c r="M60" s="8">
        <v>165046</v>
      </c>
      <c r="N60" s="8">
        <v>183489</v>
      </c>
      <c r="O60" s="7" t="s">
        <v>22</v>
      </c>
      <c r="P60" s="8">
        <v>200944</v>
      </c>
      <c r="Q60" s="9" t="s">
        <v>432</v>
      </c>
      <c r="R60" s="9">
        <v>210909</v>
      </c>
      <c r="S60" s="9"/>
      <c r="T60" s="9"/>
    </row>
    <row r="61" spans="1:20" ht="47.4" thickBot="1">
      <c r="A61" s="6" t="s">
        <v>77</v>
      </c>
      <c r="B61" s="8">
        <v>133274</v>
      </c>
      <c r="C61" s="8">
        <v>138576</v>
      </c>
      <c r="D61" s="8">
        <v>162923</v>
      </c>
      <c r="E61" s="8">
        <v>173655</v>
      </c>
      <c r="F61" s="8">
        <v>185731</v>
      </c>
      <c r="G61" s="8">
        <v>193986</v>
      </c>
      <c r="H61" s="8">
        <v>192705</v>
      </c>
      <c r="I61" s="8">
        <v>212186</v>
      </c>
      <c r="J61" s="8">
        <v>223581</v>
      </c>
      <c r="K61" s="8">
        <v>237221</v>
      </c>
      <c r="L61" s="8">
        <v>250394</v>
      </c>
      <c r="M61" s="8">
        <v>261463</v>
      </c>
      <c r="N61" s="8">
        <v>272282</v>
      </c>
      <c r="O61" s="8">
        <v>290333</v>
      </c>
      <c r="P61" s="8">
        <v>301374</v>
      </c>
      <c r="Q61" s="9">
        <v>303632</v>
      </c>
      <c r="R61" s="9">
        <v>304156</v>
      </c>
      <c r="S61" s="9"/>
      <c r="T61" s="9"/>
    </row>
    <row r="62" spans="1:20" ht="31.8" thickBot="1">
      <c r="A62" s="6" t="s">
        <v>78</v>
      </c>
      <c r="B62" s="8">
        <v>93344</v>
      </c>
      <c r="C62" s="7" t="s">
        <v>22</v>
      </c>
      <c r="D62" s="8">
        <v>95422</v>
      </c>
      <c r="E62" s="8">
        <v>93747</v>
      </c>
      <c r="F62" s="8">
        <v>97436</v>
      </c>
      <c r="G62" s="8">
        <v>98941</v>
      </c>
      <c r="H62" s="8">
        <v>110197</v>
      </c>
      <c r="I62" s="8">
        <v>120074</v>
      </c>
      <c r="J62" s="8">
        <v>131775</v>
      </c>
      <c r="K62" s="8">
        <v>146205</v>
      </c>
      <c r="L62" s="8">
        <v>151659</v>
      </c>
      <c r="M62" s="8">
        <v>152837</v>
      </c>
      <c r="N62" s="8">
        <v>162860</v>
      </c>
      <c r="O62" s="8">
        <v>166401</v>
      </c>
      <c r="P62" s="8">
        <v>178347</v>
      </c>
      <c r="Q62" s="9">
        <v>181753</v>
      </c>
      <c r="R62" s="9">
        <v>180193</v>
      </c>
      <c r="S62" s="9"/>
      <c r="T62" s="9"/>
    </row>
    <row r="63" spans="1:20" ht="16.2" thickBot="1">
      <c r="A63" s="6" t="s">
        <v>79</v>
      </c>
      <c r="B63" s="8">
        <v>100263</v>
      </c>
      <c r="C63" s="8">
        <v>104754</v>
      </c>
      <c r="D63" s="8">
        <v>117597</v>
      </c>
      <c r="E63" s="8">
        <v>120532</v>
      </c>
      <c r="F63" s="8">
        <v>119163</v>
      </c>
      <c r="G63" s="8">
        <v>126631</v>
      </c>
      <c r="H63" s="8">
        <v>143356</v>
      </c>
      <c r="I63" s="8">
        <v>153959</v>
      </c>
      <c r="J63" s="8">
        <v>172091</v>
      </c>
      <c r="K63" s="8">
        <v>192633</v>
      </c>
      <c r="L63" s="8">
        <v>210537</v>
      </c>
      <c r="M63" s="8">
        <v>219340</v>
      </c>
      <c r="N63" s="8">
        <v>233781</v>
      </c>
      <c r="O63" s="8">
        <v>250950</v>
      </c>
      <c r="P63" s="8">
        <v>269836</v>
      </c>
      <c r="Q63" s="9">
        <v>275141</v>
      </c>
      <c r="R63" s="9">
        <v>270807</v>
      </c>
      <c r="S63" s="9"/>
      <c r="T63" s="9"/>
    </row>
    <row r="64" spans="1:20" ht="31.8" thickBot="1">
      <c r="A64" s="6" t="s">
        <v>80</v>
      </c>
      <c r="B64" s="8">
        <v>83265</v>
      </c>
      <c r="C64" s="8">
        <v>87103</v>
      </c>
      <c r="D64" s="8">
        <v>90959</v>
      </c>
      <c r="E64" s="8">
        <v>99219</v>
      </c>
      <c r="F64" s="8">
        <v>102821</v>
      </c>
      <c r="G64" s="8">
        <v>109670</v>
      </c>
      <c r="H64" s="8">
        <v>117880</v>
      </c>
      <c r="I64" s="8">
        <v>126210</v>
      </c>
      <c r="J64" s="8">
        <v>134900</v>
      </c>
      <c r="K64" s="8">
        <v>150525</v>
      </c>
      <c r="L64" s="8">
        <v>161213</v>
      </c>
      <c r="M64" s="8">
        <v>173416</v>
      </c>
      <c r="N64" s="8">
        <v>181682</v>
      </c>
      <c r="O64" s="8">
        <v>189100</v>
      </c>
      <c r="P64" s="8">
        <v>200341</v>
      </c>
      <c r="Q64" s="9">
        <v>207796</v>
      </c>
      <c r="R64" s="9">
        <v>211653</v>
      </c>
      <c r="S64" s="9"/>
      <c r="T64" s="9"/>
    </row>
    <row r="65" spans="1:20" ht="16.2" thickBot="1">
      <c r="A65" s="6" t="s">
        <v>81</v>
      </c>
      <c r="B65" s="8">
        <v>167760</v>
      </c>
      <c r="C65" s="8">
        <v>178234</v>
      </c>
      <c r="D65" s="8">
        <v>204917</v>
      </c>
      <c r="E65" s="8">
        <v>236222</v>
      </c>
      <c r="F65" s="8">
        <v>281023</v>
      </c>
      <c r="G65" s="8">
        <v>292427</v>
      </c>
      <c r="H65" s="8">
        <v>293638</v>
      </c>
      <c r="I65" s="8">
        <v>316058</v>
      </c>
      <c r="J65" s="8">
        <v>320137</v>
      </c>
      <c r="K65" s="8">
        <v>350394</v>
      </c>
      <c r="L65" s="7" t="s">
        <v>22</v>
      </c>
      <c r="M65" s="7" t="s">
        <v>22</v>
      </c>
      <c r="N65" s="8">
        <v>477025</v>
      </c>
      <c r="O65" s="8">
        <v>508529</v>
      </c>
      <c r="P65" s="8">
        <v>506030</v>
      </c>
      <c r="Q65" s="9" t="s">
        <v>432</v>
      </c>
      <c r="R65" s="9" t="s">
        <v>432</v>
      </c>
      <c r="S65" s="9"/>
      <c r="T65" s="9"/>
    </row>
    <row r="66" spans="1:20" ht="31.8" thickBot="1">
      <c r="A66" s="6" t="s">
        <v>82</v>
      </c>
      <c r="B66" s="8">
        <v>90102</v>
      </c>
      <c r="C66" s="8">
        <v>94807</v>
      </c>
      <c r="D66" s="8">
        <v>94676</v>
      </c>
      <c r="E66" s="8">
        <v>107755</v>
      </c>
      <c r="F66" s="8">
        <v>112867</v>
      </c>
      <c r="G66" s="8">
        <v>120482</v>
      </c>
      <c r="H66" s="8">
        <v>131319</v>
      </c>
      <c r="I66" s="8">
        <v>140008</v>
      </c>
      <c r="J66" s="8">
        <v>153426</v>
      </c>
      <c r="K66" s="8">
        <v>175669</v>
      </c>
      <c r="L66" s="8">
        <v>191587</v>
      </c>
      <c r="M66" s="8">
        <v>194812</v>
      </c>
      <c r="N66" s="8">
        <v>210486</v>
      </c>
      <c r="O66" s="8">
        <v>232974</v>
      </c>
      <c r="P66" s="8">
        <v>242281</v>
      </c>
      <c r="Q66" s="9">
        <v>241550</v>
      </c>
      <c r="R66" s="9">
        <v>241698</v>
      </c>
      <c r="S66" s="9"/>
      <c r="T66" s="9"/>
    </row>
    <row r="67" spans="1:20" ht="47.4" thickBot="1">
      <c r="A67" s="6" t="s">
        <v>83</v>
      </c>
      <c r="B67" s="8">
        <v>149519</v>
      </c>
      <c r="C67" s="8">
        <v>155383</v>
      </c>
      <c r="D67" s="8">
        <v>172326</v>
      </c>
      <c r="E67" s="8">
        <v>189975</v>
      </c>
      <c r="F67" s="8">
        <v>196822</v>
      </c>
      <c r="G67" s="8">
        <v>201619</v>
      </c>
      <c r="H67" s="8">
        <v>202174</v>
      </c>
      <c r="I67" s="8">
        <v>210518</v>
      </c>
      <c r="J67" s="8">
        <v>211263</v>
      </c>
      <c r="K67" s="8">
        <v>213022</v>
      </c>
      <c r="L67" s="8">
        <v>213079</v>
      </c>
      <c r="M67" s="8">
        <v>222881</v>
      </c>
      <c r="N67" s="8">
        <v>229295</v>
      </c>
      <c r="O67" s="8">
        <v>234810</v>
      </c>
      <c r="P67" s="8">
        <v>232968</v>
      </c>
      <c r="Q67" s="9">
        <v>231539</v>
      </c>
      <c r="R67" s="9">
        <v>229770</v>
      </c>
      <c r="S67" s="9"/>
      <c r="T67" s="9"/>
    </row>
    <row r="68" spans="1:20" ht="31.8" thickBot="1">
      <c r="A68" s="6" t="s">
        <v>84</v>
      </c>
      <c r="B68" s="8">
        <v>154526</v>
      </c>
      <c r="C68" s="8">
        <v>165624</v>
      </c>
      <c r="D68" s="8">
        <v>181152</v>
      </c>
      <c r="E68" s="8">
        <v>196403</v>
      </c>
      <c r="F68" s="8">
        <v>208460</v>
      </c>
      <c r="G68" s="8">
        <v>218104</v>
      </c>
      <c r="H68" s="8">
        <v>228210</v>
      </c>
      <c r="I68" s="8">
        <v>244733</v>
      </c>
      <c r="J68" s="8">
        <v>272157</v>
      </c>
      <c r="K68" s="8">
        <v>258161</v>
      </c>
      <c r="L68" s="8">
        <v>210048</v>
      </c>
      <c r="M68" s="8">
        <v>222653</v>
      </c>
      <c r="N68" s="8">
        <v>221714</v>
      </c>
      <c r="O68" s="8">
        <v>211797</v>
      </c>
      <c r="P68" s="8">
        <v>215484</v>
      </c>
      <c r="Q68" s="9">
        <v>216404</v>
      </c>
      <c r="R68" s="9">
        <v>214553</v>
      </c>
      <c r="S68" s="9"/>
      <c r="T68" s="9"/>
    </row>
    <row r="69" spans="1:20" ht="31.8" thickBot="1">
      <c r="A69" s="6" t="s">
        <v>85</v>
      </c>
      <c r="B69" s="8">
        <v>144980</v>
      </c>
      <c r="C69" s="8">
        <v>151628</v>
      </c>
      <c r="D69" s="8">
        <v>170961</v>
      </c>
      <c r="E69" s="8">
        <v>191525</v>
      </c>
      <c r="F69" s="8">
        <v>196244</v>
      </c>
      <c r="G69" s="8">
        <v>201150</v>
      </c>
      <c r="H69" s="8">
        <v>205068</v>
      </c>
      <c r="I69" s="8">
        <v>215411</v>
      </c>
      <c r="J69" s="8">
        <v>214003</v>
      </c>
      <c r="K69" s="8">
        <v>197852</v>
      </c>
      <c r="L69" s="8">
        <v>218784</v>
      </c>
      <c r="M69" s="8">
        <v>220447</v>
      </c>
      <c r="N69" s="8">
        <v>230848</v>
      </c>
      <c r="O69" s="8">
        <v>234603</v>
      </c>
      <c r="P69" s="8">
        <v>231772</v>
      </c>
      <c r="Q69" s="9">
        <v>237846</v>
      </c>
      <c r="R69" s="9">
        <v>221727</v>
      </c>
      <c r="S69" s="9"/>
      <c r="T69" s="9"/>
    </row>
    <row r="70" spans="1:20" ht="47.4" thickBot="1">
      <c r="A70" s="6" t="s">
        <v>86</v>
      </c>
      <c r="B70" s="8">
        <v>165073</v>
      </c>
      <c r="C70" s="8">
        <v>175725</v>
      </c>
      <c r="D70" s="8">
        <v>192265</v>
      </c>
      <c r="E70" s="8">
        <v>227463</v>
      </c>
      <c r="F70" s="8">
        <v>233709</v>
      </c>
      <c r="G70" s="8">
        <v>233836</v>
      </c>
      <c r="H70" s="8">
        <v>256484</v>
      </c>
      <c r="I70" s="8">
        <v>260445</v>
      </c>
      <c r="J70" s="8">
        <v>266892</v>
      </c>
      <c r="K70" s="8">
        <v>274651</v>
      </c>
      <c r="L70" s="8">
        <v>268091</v>
      </c>
      <c r="M70" s="8">
        <v>275550</v>
      </c>
      <c r="N70" s="8">
        <v>301308</v>
      </c>
      <c r="O70" s="8">
        <v>290732</v>
      </c>
      <c r="P70" s="8">
        <v>284993</v>
      </c>
      <c r="Q70" s="9">
        <v>284862</v>
      </c>
      <c r="R70" s="9">
        <v>285759</v>
      </c>
      <c r="S70" s="9"/>
      <c r="T70" s="9"/>
    </row>
    <row r="71" spans="1:20" ht="31.8" thickBot="1">
      <c r="A71" s="6" t="s">
        <v>87</v>
      </c>
      <c r="B71" s="8">
        <v>151834</v>
      </c>
      <c r="C71" s="8">
        <v>154106</v>
      </c>
      <c r="D71" s="8">
        <v>167617</v>
      </c>
      <c r="E71" s="8">
        <v>183937</v>
      </c>
      <c r="F71" s="8">
        <v>194833</v>
      </c>
      <c r="G71" s="8">
        <v>208389</v>
      </c>
      <c r="H71" s="8">
        <v>201816</v>
      </c>
      <c r="I71" s="8">
        <v>202847</v>
      </c>
      <c r="J71" s="8">
        <v>204448</v>
      </c>
      <c r="K71" s="8">
        <v>195389</v>
      </c>
      <c r="L71" s="8">
        <v>190809</v>
      </c>
      <c r="M71" s="8">
        <v>201082</v>
      </c>
      <c r="N71" s="8">
        <v>196805</v>
      </c>
      <c r="O71" s="8">
        <v>209427</v>
      </c>
      <c r="P71" s="8">
        <v>210448</v>
      </c>
      <c r="Q71" s="9">
        <v>211525</v>
      </c>
      <c r="R71" s="9">
        <v>217203</v>
      </c>
      <c r="S71" s="9"/>
      <c r="T71" s="9"/>
    </row>
    <row r="72" spans="1:20" ht="31.8" thickBot="1">
      <c r="A72" s="6" t="s">
        <v>88</v>
      </c>
      <c r="B72" s="8">
        <v>178381</v>
      </c>
      <c r="C72" s="8">
        <v>192441</v>
      </c>
      <c r="D72" s="8">
        <v>213445</v>
      </c>
      <c r="E72" s="8">
        <v>223842</v>
      </c>
      <c r="F72" s="8">
        <v>236098</v>
      </c>
      <c r="G72" s="8">
        <v>246430</v>
      </c>
      <c r="H72" s="8">
        <v>278477</v>
      </c>
      <c r="I72" s="8">
        <v>297118</v>
      </c>
      <c r="J72" s="8">
        <v>329592</v>
      </c>
      <c r="K72" s="8">
        <v>340232</v>
      </c>
      <c r="L72" s="8">
        <v>360798</v>
      </c>
      <c r="M72" s="8">
        <v>374910</v>
      </c>
      <c r="N72" s="8">
        <v>398214</v>
      </c>
      <c r="O72" s="8">
        <v>430849</v>
      </c>
      <c r="P72" s="8">
        <v>455593</v>
      </c>
      <c r="Q72" s="9">
        <v>467653</v>
      </c>
      <c r="R72" s="9">
        <v>471349</v>
      </c>
      <c r="S72" s="9"/>
      <c r="T72" s="9"/>
    </row>
    <row r="73" spans="1:20" ht="16.2" thickBot="1">
      <c r="A73" s="6" t="s">
        <v>89</v>
      </c>
      <c r="B73" s="8">
        <v>70497</v>
      </c>
      <c r="C73" s="8">
        <v>74008</v>
      </c>
      <c r="D73" s="8">
        <v>80732</v>
      </c>
      <c r="E73" s="8">
        <v>83975</v>
      </c>
      <c r="F73" s="8">
        <v>86686</v>
      </c>
      <c r="G73" s="8">
        <v>89566</v>
      </c>
      <c r="H73" s="8">
        <v>99882</v>
      </c>
      <c r="I73" s="8">
        <v>106846</v>
      </c>
      <c r="J73" s="8">
        <v>118130</v>
      </c>
      <c r="K73" s="8">
        <v>130264</v>
      </c>
      <c r="L73" s="8">
        <v>138989</v>
      </c>
      <c r="M73" s="8">
        <v>144481</v>
      </c>
      <c r="N73" s="8">
        <v>153671</v>
      </c>
      <c r="O73" s="8">
        <v>161858</v>
      </c>
      <c r="P73" s="8">
        <v>167081</v>
      </c>
      <c r="Q73" s="9">
        <v>171037</v>
      </c>
      <c r="R73" s="9">
        <v>172068</v>
      </c>
      <c r="S73" s="9"/>
      <c r="T73" s="9"/>
    </row>
    <row r="74" spans="1:20" ht="31.8" thickBot="1">
      <c r="A74" s="6" t="s">
        <v>90</v>
      </c>
      <c r="B74" s="8">
        <v>75366</v>
      </c>
      <c r="C74" s="8">
        <v>75660</v>
      </c>
      <c r="D74" s="8">
        <v>78273</v>
      </c>
      <c r="E74" s="8">
        <v>89737</v>
      </c>
      <c r="F74" s="8">
        <v>90954</v>
      </c>
      <c r="G74" s="8">
        <v>90909</v>
      </c>
      <c r="H74" s="8">
        <v>101844</v>
      </c>
      <c r="I74" s="8">
        <v>110000</v>
      </c>
      <c r="J74" s="8">
        <v>117754</v>
      </c>
      <c r="K74" s="8">
        <v>131528</v>
      </c>
      <c r="L74" s="8">
        <v>137974</v>
      </c>
      <c r="M74" s="7" t="s">
        <v>22</v>
      </c>
      <c r="N74" s="8">
        <v>151669</v>
      </c>
      <c r="O74" s="7" t="s">
        <v>22</v>
      </c>
      <c r="P74" s="8">
        <v>167059</v>
      </c>
      <c r="Q74" s="9">
        <v>172387</v>
      </c>
      <c r="R74" s="9">
        <v>173995</v>
      </c>
      <c r="S74" s="9"/>
      <c r="T74" s="9"/>
    </row>
    <row r="75" spans="1:20" ht="16.2" thickBot="1">
      <c r="A75" s="6" t="s">
        <v>91</v>
      </c>
      <c r="B75" s="8">
        <v>98247</v>
      </c>
      <c r="C75" s="8">
        <v>99661</v>
      </c>
      <c r="D75" s="8">
        <v>105237</v>
      </c>
      <c r="E75" s="8">
        <v>113536</v>
      </c>
      <c r="F75" s="8">
        <v>117562</v>
      </c>
      <c r="G75" s="8">
        <v>126728</v>
      </c>
      <c r="H75" s="8">
        <v>137978</v>
      </c>
      <c r="I75" s="8">
        <v>148118</v>
      </c>
      <c r="J75" s="8">
        <v>162899</v>
      </c>
      <c r="K75" s="8">
        <v>185736</v>
      </c>
      <c r="L75" s="8">
        <v>196174</v>
      </c>
      <c r="M75" s="8">
        <v>215034</v>
      </c>
      <c r="N75" s="8">
        <v>232804</v>
      </c>
      <c r="O75" s="8">
        <v>255303</v>
      </c>
      <c r="P75" s="8">
        <v>266931</v>
      </c>
      <c r="Q75" s="9">
        <v>270747</v>
      </c>
      <c r="R75" s="9">
        <v>273308</v>
      </c>
      <c r="S75" s="9"/>
      <c r="T75" s="9"/>
    </row>
    <row r="76" spans="1:20" ht="16.2" thickBot="1">
      <c r="A76" s="6" t="s">
        <v>92</v>
      </c>
      <c r="B76" s="8">
        <v>95987</v>
      </c>
      <c r="C76" s="8">
        <v>100929</v>
      </c>
      <c r="D76" s="8">
        <v>106840</v>
      </c>
      <c r="E76" s="8">
        <v>114929</v>
      </c>
      <c r="F76" s="8">
        <v>121900</v>
      </c>
      <c r="G76" s="8">
        <v>127681</v>
      </c>
      <c r="H76" s="8">
        <v>138445</v>
      </c>
      <c r="I76" s="8">
        <v>148659</v>
      </c>
      <c r="J76" s="8">
        <v>174277</v>
      </c>
      <c r="K76" s="8">
        <v>188854</v>
      </c>
      <c r="L76" s="8">
        <v>200386</v>
      </c>
      <c r="M76" s="8">
        <v>217123</v>
      </c>
      <c r="N76" s="8">
        <v>235799</v>
      </c>
      <c r="O76" s="8">
        <v>249977</v>
      </c>
      <c r="P76" s="8">
        <v>256854</v>
      </c>
      <c r="Q76" s="9">
        <v>258362</v>
      </c>
      <c r="R76" s="9">
        <v>263017</v>
      </c>
      <c r="S76" s="9"/>
      <c r="T76" s="9"/>
    </row>
    <row r="77" spans="1:20" ht="16.2" thickBot="1">
      <c r="A77" s="6" t="s">
        <v>92</v>
      </c>
      <c r="B77" s="8">
        <v>123696</v>
      </c>
      <c r="C77" s="8">
        <v>129191</v>
      </c>
      <c r="D77" s="8">
        <v>141010</v>
      </c>
      <c r="E77" s="8">
        <v>156938</v>
      </c>
      <c r="F77" s="8">
        <v>175297</v>
      </c>
      <c r="G77" s="8">
        <v>184318</v>
      </c>
      <c r="H77" s="8">
        <v>198632</v>
      </c>
      <c r="I77" s="8">
        <v>205586</v>
      </c>
      <c r="J77" s="8">
        <v>228571</v>
      </c>
      <c r="K77" s="7" t="s">
        <v>22</v>
      </c>
      <c r="L77" s="8">
        <v>242423</v>
      </c>
      <c r="M77" s="8">
        <v>269504</v>
      </c>
      <c r="N77" s="8">
        <v>252000</v>
      </c>
      <c r="O77" s="8">
        <v>271248</v>
      </c>
      <c r="P77" s="8">
        <v>308505</v>
      </c>
      <c r="Q77" s="9">
        <v>313333</v>
      </c>
      <c r="R77" s="9">
        <v>322920</v>
      </c>
      <c r="S77" s="9"/>
      <c r="T77" s="9"/>
    </row>
    <row r="78" spans="1:20" ht="16.2" thickBot="1">
      <c r="A78" s="6" t="s">
        <v>93</v>
      </c>
      <c r="B78" s="8">
        <v>97417</v>
      </c>
      <c r="C78" s="8">
        <v>102363</v>
      </c>
      <c r="D78" s="8">
        <v>111345</v>
      </c>
      <c r="E78" s="8">
        <v>119474</v>
      </c>
      <c r="F78" s="8">
        <v>118192</v>
      </c>
      <c r="G78" s="8">
        <v>127665</v>
      </c>
      <c r="H78" s="8">
        <v>137435</v>
      </c>
      <c r="I78" s="8">
        <v>146994</v>
      </c>
      <c r="J78" s="8">
        <v>160436</v>
      </c>
      <c r="K78" s="8">
        <v>176700</v>
      </c>
      <c r="L78" s="8">
        <v>191294</v>
      </c>
      <c r="M78" s="8">
        <v>192957</v>
      </c>
      <c r="N78" s="8">
        <v>205422</v>
      </c>
      <c r="O78" s="8">
        <v>216928</v>
      </c>
      <c r="P78" s="8">
        <v>232729</v>
      </c>
      <c r="Q78" s="9">
        <v>240735</v>
      </c>
      <c r="R78" s="9">
        <v>243121</v>
      </c>
      <c r="S78" s="9"/>
      <c r="T78" s="9"/>
    </row>
    <row r="79" spans="1:20" ht="16.2" thickBot="1">
      <c r="A79" s="6" t="s">
        <v>94</v>
      </c>
      <c r="B79" s="8">
        <v>83005</v>
      </c>
      <c r="C79" s="8">
        <v>84052</v>
      </c>
      <c r="D79" s="8">
        <v>96090</v>
      </c>
      <c r="E79" s="8">
        <v>103928</v>
      </c>
      <c r="F79" s="8">
        <v>112571</v>
      </c>
      <c r="G79" s="8">
        <v>116463</v>
      </c>
      <c r="H79" s="8">
        <v>129887</v>
      </c>
      <c r="I79" s="8">
        <v>138737</v>
      </c>
      <c r="J79" s="8">
        <v>157719</v>
      </c>
      <c r="K79" s="8">
        <v>169575</v>
      </c>
      <c r="L79" s="8">
        <v>179138</v>
      </c>
      <c r="M79" s="8">
        <v>188914</v>
      </c>
      <c r="N79" s="8">
        <v>199187</v>
      </c>
      <c r="O79" s="8">
        <v>211861</v>
      </c>
      <c r="P79" s="8">
        <v>221362</v>
      </c>
      <c r="Q79" s="9">
        <v>226042</v>
      </c>
      <c r="R79" s="9">
        <v>227614</v>
      </c>
      <c r="S79" s="9"/>
      <c r="T79" s="9"/>
    </row>
    <row r="80" spans="1:20" ht="16.2" thickBot="1">
      <c r="A80" s="6" t="s">
        <v>95</v>
      </c>
      <c r="B80" s="8">
        <v>131115</v>
      </c>
      <c r="C80" s="8">
        <v>134336</v>
      </c>
      <c r="D80" s="8">
        <v>145093</v>
      </c>
      <c r="E80" s="8">
        <v>149292</v>
      </c>
      <c r="F80" s="8">
        <v>159019</v>
      </c>
      <c r="G80" s="8">
        <v>174450</v>
      </c>
      <c r="H80" s="8">
        <v>186570</v>
      </c>
      <c r="I80" s="8">
        <v>193931</v>
      </c>
      <c r="J80" s="8">
        <v>208835</v>
      </c>
      <c r="K80" s="8">
        <v>210021</v>
      </c>
      <c r="L80" s="8">
        <v>218683</v>
      </c>
      <c r="M80" s="8">
        <v>220871</v>
      </c>
      <c r="N80" s="8">
        <v>232031</v>
      </c>
      <c r="O80" s="8">
        <v>242760</v>
      </c>
      <c r="P80" s="8">
        <v>253759</v>
      </c>
      <c r="Q80" s="9">
        <v>260644</v>
      </c>
      <c r="R80" s="9">
        <v>266029</v>
      </c>
      <c r="S80" s="9"/>
      <c r="T80" s="9"/>
    </row>
    <row r="81" spans="1:20" ht="31.8" thickBot="1">
      <c r="A81" s="6" t="s">
        <v>96</v>
      </c>
      <c r="B81" s="8">
        <v>141231</v>
      </c>
      <c r="C81" s="8">
        <v>143083</v>
      </c>
      <c r="D81" s="8">
        <v>160969</v>
      </c>
      <c r="E81" s="8">
        <v>174054</v>
      </c>
      <c r="F81" s="8">
        <v>199626</v>
      </c>
      <c r="G81" s="8">
        <v>210066</v>
      </c>
      <c r="H81" s="8">
        <v>232364</v>
      </c>
      <c r="I81" s="8">
        <v>251985</v>
      </c>
      <c r="J81" s="8">
        <v>257060</v>
      </c>
      <c r="K81" s="8">
        <v>246036</v>
      </c>
      <c r="L81" s="8">
        <v>265163</v>
      </c>
      <c r="M81" s="8">
        <v>290040</v>
      </c>
      <c r="N81" s="8">
        <v>293572</v>
      </c>
      <c r="O81" s="8">
        <v>285303</v>
      </c>
      <c r="P81" s="8">
        <v>268376</v>
      </c>
      <c r="Q81" s="9">
        <v>262679</v>
      </c>
      <c r="R81" s="9">
        <v>264269</v>
      </c>
      <c r="S81" s="9"/>
      <c r="T81" s="9"/>
    </row>
    <row r="82" spans="1:20" ht="16.2" thickBot="1">
      <c r="A82" s="6" t="s">
        <v>97</v>
      </c>
      <c r="B82" s="8">
        <v>116491</v>
      </c>
      <c r="C82" s="7" t="s">
        <v>22</v>
      </c>
      <c r="D82" s="7" t="s">
        <v>22</v>
      </c>
      <c r="E82" s="7" t="s">
        <v>22</v>
      </c>
      <c r="F82" s="8">
        <v>137752</v>
      </c>
      <c r="G82" s="7" t="s">
        <v>22</v>
      </c>
      <c r="H82" s="7" t="s">
        <v>22</v>
      </c>
      <c r="I82" s="7" t="s">
        <v>22</v>
      </c>
      <c r="J82" s="7" t="s">
        <v>22</v>
      </c>
      <c r="K82" s="8">
        <v>160300</v>
      </c>
      <c r="L82" s="8">
        <v>178111</v>
      </c>
      <c r="M82" s="7" t="s">
        <v>22</v>
      </c>
      <c r="N82" s="7" t="s">
        <v>22</v>
      </c>
      <c r="O82" s="8">
        <v>196957</v>
      </c>
      <c r="P82" s="7" t="s">
        <v>22</v>
      </c>
      <c r="Q82" s="10" t="s">
        <v>432</v>
      </c>
      <c r="R82" s="10" t="s">
        <v>432</v>
      </c>
      <c r="S82" s="10"/>
      <c r="T82" s="10"/>
    </row>
    <row r="83" spans="1:20" ht="16.2" thickBot="1">
      <c r="A83" s="6" t="s">
        <v>98</v>
      </c>
      <c r="B83" s="8">
        <v>125566</v>
      </c>
      <c r="C83" s="8">
        <v>136915</v>
      </c>
      <c r="D83" s="8">
        <v>158613</v>
      </c>
      <c r="E83" s="8">
        <v>177610</v>
      </c>
      <c r="F83" s="8">
        <v>190040</v>
      </c>
      <c r="G83" s="8">
        <v>183097</v>
      </c>
      <c r="H83" s="8">
        <v>185583</v>
      </c>
      <c r="I83" s="8">
        <v>192777</v>
      </c>
      <c r="J83" s="8">
        <v>209529</v>
      </c>
      <c r="K83" s="8">
        <v>206738</v>
      </c>
      <c r="L83" s="8">
        <v>215110</v>
      </c>
      <c r="M83" s="8">
        <v>221799</v>
      </c>
      <c r="N83" s="8">
        <v>241264</v>
      </c>
      <c r="O83" s="8">
        <v>259896</v>
      </c>
      <c r="P83" s="8">
        <v>262536</v>
      </c>
      <c r="Q83" s="9">
        <v>271800</v>
      </c>
      <c r="R83" s="9">
        <v>269759</v>
      </c>
      <c r="S83" s="9"/>
      <c r="T83" s="9"/>
    </row>
    <row r="84" spans="1:20" ht="47.4" thickBot="1">
      <c r="A84" s="6" t="s">
        <v>99</v>
      </c>
      <c r="B84" s="8">
        <v>140852</v>
      </c>
      <c r="C84" s="8">
        <v>146019</v>
      </c>
      <c r="D84" s="8">
        <v>154515</v>
      </c>
      <c r="E84" s="8">
        <v>169175</v>
      </c>
      <c r="F84" s="8">
        <v>168859</v>
      </c>
      <c r="G84" s="8">
        <v>165415</v>
      </c>
      <c r="H84" s="8">
        <v>167232</v>
      </c>
      <c r="I84" s="8">
        <v>179406</v>
      </c>
      <c r="J84" s="8">
        <v>184732</v>
      </c>
      <c r="K84" s="8">
        <v>189623</v>
      </c>
      <c r="L84" s="8">
        <v>188726</v>
      </c>
      <c r="M84" s="8">
        <v>194262</v>
      </c>
      <c r="N84" s="8">
        <v>214700</v>
      </c>
      <c r="O84" s="8">
        <v>209366</v>
      </c>
      <c r="P84" s="8">
        <v>205259</v>
      </c>
      <c r="Q84" s="9">
        <v>202691</v>
      </c>
      <c r="R84" s="9">
        <v>204377</v>
      </c>
      <c r="S84" s="9"/>
      <c r="T84" s="9"/>
    </row>
    <row r="85" spans="1:20" ht="31.8" thickBot="1">
      <c r="A85" s="6" t="s">
        <v>100</v>
      </c>
      <c r="B85" s="8">
        <v>142365</v>
      </c>
      <c r="C85" s="8">
        <v>145855</v>
      </c>
      <c r="D85" s="8">
        <v>149843</v>
      </c>
      <c r="E85" s="8">
        <v>165375</v>
      </c>
      <c r="F85" s="8">
        <v>188572</v>
      </c>
      <c r="G85" s="8">
        <v>199137</v>
      </c>
      <c r="H85" s="8">
        <v>218315</v>
      </c>
      <c r="I85" s="8">
        <v>207593</v>
      </c>
      <c r="J85" s="8">
        <v>227973</v>
      </c>
      <c r="K85" s="8">
        <v>237525</v>
      </c>
      <c r="L85" s="8">
        <v>222011</v>
      </c>
      <c r="M85" s="8">
        <v>227694</v>
      </c>
      <c r="N85" s="8">
        <v>248570</v>
      </c>
      <c r="O85" s="8">
        <v>248017</v>
      </c>
      <c r="P85" s="8">
        <v>244203</v>
      </c>
      <c r="Q85" s="9">
        <v>247756</v>
      </c>
      <c r="R85" s="9">
        <v>250140</v>
      </c>
      <c r="S85" s="9"/>
      <c r="T85" s="9"/>
    </row>
    <row r="86" spans="1:20" ht="31.8" thickBot="1">
      <c r="A86" s="6" t="s">
        <v>101</v>
      </c>
      <c r="B86" s="8">
        <v>131716</v>
      </c>
      <c r="C86" s="8">
        <v>145425</v>
      </c>
      <c r="D86" s="8">
        <v>162361</v>
      </c>
      <c r="E86" s="8">
        <v>190147</v>
      </c>
      <c r="F86" s="8">
        <v>189035</v>
      </c>
      <c r="G86" s="8">
        <v>198390</v>
      </c>
      <c r="H86" s="8">
        <v>208455</v>
      </c>
      <c r="I86" s="8">
        <v>215100</v>
      </c>
      <c r="J86" s="8">
        <v>219777</v>
      </c>
      <c r="K86" s="8">
        <v>219705</v>
      </c>
      <c r="L86" s="8">
        <v>223207</v>
      </c>
      <c r="M86" s="8">
        <v>224492</v>
      </c>
      <c r="N86" s="8">
        <v>228122</v>
      </c>
      <c r="O86" s="8">
        <v>236212</v>
      </c>
      <c r="P86" s="8">
        <v>238910</v>
      </c>
      <c r="Q86" s="9">
        <v>238846</v>
      </c>
      <c r="R86" s="9">
        <v>230376</v>
      </c>
      <c r="S86" s="9"/>
      <c r="T86" s="9"/>
    </row>
    <row r="87" spans="1:20" ht="16.2" thickBot="1">
      <c r="A87" s="6" t="s">
        <v>102</v>
      </c>
      <c r="B87" s="8">
        <v>144674</v>
      </c>
      <c r="C87" s="8">
        <v>155151</v>
      </c>
      <c r="D87" s="8">
        <v>157877</v>
      </c>
      <c r="E87" s="8">
        <v>180976</v>
      </c>
      <c r="F87" s="8">
        <v>191518</v>
      </c>
      <c r="G87" s="8">
        <v>207691</v>
      </c>
      <c r="H87" s="8">
        <v>228165</v>
      </c>
      <c r="I87" s="8">
        <v>234786</v>
      </c>
      <c r="J87" s="8">
        <v>240654</v>
      </c>
      <c r="K87" s="8">
        <v>249688</v>
      </c>
      <c r="L87" s="8">
        <v>263753</v>
      </c>
      <c r="M87" s="8">
        <v>271268</v>
      </c>
      <c r="N87" s="8">
        <v>296124</v>
      </c>
      <c r="O87" s="8">
        <v>292829</v>
      </c>
      <c r="P87" s="8">
        <v>318247</v>
      </c>
      <c r="Q87" s="9">
        <v>324800</v>
      </c>
      <c r="R87" s="9">
        <v>320480</v>
      </c>
      <c r="S87" s="9"/>
      <c r="T87" s="9"/>
    </row>
    <row r="88" spans="1:20" ht="16.2" thickBot="1">
      <c r="A88" s="6" t="s">
        <v>103</v>
      </c>
      <c r="B88" s="8">
        <v>153374</v>
      </c>
      <c r="C88" s="8">
        <v>164849</v>
      </c>
      <c r="D88" s="8">
        <v>163191</v>
      </c>
      <c r="E88" s="8">
        <v>182147</v>
      </c>
      <c r="F88" s="8">
        <v>191416</v>
      </c>
      <c r="G88" s="8">
        <v>198280</v>
      </c>
      <c r="H88" s="8">
        <v>214492</v>
      </c>
      <c r="I88" s="8">
        <v>218675</v>
      </c>
      <c r="J88" s="8">
        <v>214751</v>
      </c>
      <c r="K88" s="8">
        <v>221110</v>
      </c>
      <c r="L88" s="8">
        <v>237886</v>
      </c>
      <c r="M88" s="8">
        <v>240972</v>
      </c>
      <c r="N88" s="8">
        <v>263081</v>
      </c>
      <c r="O88" s="8">
        <v>276653</v>
      </c>
      <c r="P88" s="8">
        <v>289294</v>
      </c>
      <c r="Q88" s="9">
        <v>301090</v>
      </c>
      <c r="R88" s="9">
        <v>292640</v>
      </c>
      <c r="S88" s="9"/>
      <c r="T88" s="9"/>
    </row>
    <row r="89" spans="1:20" ht="16.2" thickBot="1">
      <c r="A89" s="6" t="s">
        <v>104</v>
      </c>
      <c r="B89" s="8">
        <v>98280</v>
      </c>
      <c r="C89" s="8">
        <v>103210</v>
      </c>
      <c r="D89" s="8">
        <v>112225</v>
      </c>
      <c r="E89" s="8">
        <v>123123</v>
      </c>
      <c r="F89" s="8">
        <v>135353</v>
      </c>
      <c r="G89" s="8">
        <v>141989</v>
      </c>
      <c r="H89" s="8">
        <v>157810</v>
      </c>
      <c r="I89" s="8">
        <v>169508</v>
      </c>
      <c r="J89" s="8">
        <v>188228</v>
      </c>
      <c r="K89" s="8">
        <v>214502</v>
      </c>
      <c r="L89" s="8">
        <v>217740</v>
      </c>
      <c r="M89" s="8">
        <v>228820</v>
      </c>
      <c r="N89" s="8">
        <v>239846</v>
      </c>
      <c r="O89" s="8">
        <v>256225</v>
      </c>
      <c r="P89" s="8">
        <v>274502</v>
      </c>
      <c r="Q89" s="9">
        <v>278998</v>
      </c>
      <c r="R89" s="9">
        <v>277276</v>
      </c>
      <c r="S89" s="9"/>
      <c r="T89" s="9"/>
    </row>
    <row r="90" spans="1:20" ht="16.2" thickBot="1">
      <c r="A90" s="6" t="s">
        <v>105</v>
      </c>
      <c r="B90" s="8">
        <v>100784</v>
      </c>
      <c r="C90" s="8">
        <v>107902</v>
      </c>
      <c r="D90" s="8">
        <v>118154</v>
      </c>
      <c r="E90" s="8">
        <v>121590</v>
      </c>
      <c r="F90" s="8">
        <v>124199</v>
      </c>
      <c r="G90" s="8">
        <v>128022</v>
      </c>
      <c r="H90" s="8">
        <v>140589</v>
      </c>
      <c r="I90" s="8">
        <v>148955</v>
      </c>
      <c r="J90" s="8">
        <v>160892</v>
      </c>
      <c r="K90" s="8">
        <v>178010</v>
      </c>
      <c r="L90" s="8">
        <v>186880</v>
      </c>
      <c r="M90" s="8">
        <v>185232</v>
      </c>
      <c r="N90" s="8">
        <v>193615</v>
      </c>
      <c r="O90" s="8">
        <v>208846</v>
      </c>
      <c r="P90" s="8">
        <v>216258</v>
      </c>
      <c r="Q90" s="9">
        <v>219862</v>
      </c>
      <c r="R90" s="9">
        <v>221481</v>
      </c>
      <c r="S90" s="9"/>
      <c r="T90" s="9"/>
    </row>
    <row r="91" spans="1:20" ht="16.2" thickBot="1">
      <c r="A91" s="6" t="s">
        <v>106</v>
      </c>
      <c r="B91" s="8">
        <v>91564</v>
      </c>
      <c r="C91" s="8">
        <v>94293</v>
      </c>
      <c r="D91" s="8">
        <v>103242</v>
      </c>
      <c r="E91" s="8">
        <v>112679</v>
      </c>
      <c r="F91" s="8">
        <v>117068</v>
      </c>
      <c r="G91" s="8">
        <v>122333</v>
      </c>
      <c r="H91" s="8">
        <v>134427</v>
      </c>
      <c r="I91" s="8">
        <v>143420</v>
      </c>
      <c r="J91" s="8">
        <v>163004</v>
      </c>
      <c r="K91" s="8">
        <v>186665</v>
      </c>
      <c r="L91" s="8">
        <v>189198</v>
      </c>
      <c r="M91" s="8">
        <v>202212</v>
      </c>
      <c r="N91" s="8">
        <v>208255</v>
      </c>
      <c r="O91" s="8">
        <v>224209</v>
      </c>
      <c r="P91" s="8">
        <v>229664</v>
      </c>
      <c r="Q91" s="9">
        <v>239439</v>
      </c>
      <c r="R91" s="9">
        <v>247897</v>
      </c>
      <c r="S91" s="9"/>
      <c r="T91" s="9"/>
    </row>
    <row r="92" spans="1:20" ht="31.8" thickBot="1">
      <c r="A92" s="6" t="s">
        <v>107</v>
      </c>
      <c r="B92" s="8">
        <v>119760</v>
      </c>
      <c r="C92" s="8">
        <v>113702</v>
      </c>
      <c r="D92" s="8">
        <v>124928</v>
      </c>
      <c r="E92" s="8">
        <v>133005</v>
      </c>
      <c r="F92" s="8">
        <v>137091</v>
      </c>
      <c r="G92" s="8">
        <v>136044</v>
      </c>
      <c r="H92" s="8">
        <v>143391</v>
      </c>
      <c r="I92" s="8">
        <v>158481</v>
      </c>
      <c r="J92" s="8">
        <v>177266</v>
      </c>
      <c r="K92" s="8">
        <v>180219</v>
      </c>
      <c r="L92" s="8">
        <v>197689</v>
      </c>
      <c r="M92" s="8">
        <v>208005</v>
      </c>
      <c r="N92" s="8">
        <v>220741</v>
      </c>
      <c r="O92" s="8">
        <v>237446</v>
      </c>
      <c r="P92" s="8">
        <v>248510</v>
      </c>
      <c r="Q92" s="9">
        <v>257390</v>
      </c>
      <c r="R92" s="9">
        <v>262580</v>
      </c>
      <c r="S92" s="9"/>
      <c r="T92" s="9"/>
    </row>
    <row r="93" spans="1:20" ht="47.4" thickBot="1">
      <c r="A93" s="6" t="s">
        <v>108</v>
      </c>
      <c r="B93" s="8">
        <v>318440</v>
      </c>
      <c r="C93" s="8">
        <v>332195</v>
      </c>
      <c r="D93" s="8">
        <v>341528</v>
      </c>
      <c r="E93" s="8">
        <v>349284</v>
      </c>
      <c r="F93" s="8">
        <v>361522</v>
      </c>
      <c r="G93" s="8">
        <v>373173</v>
      </c>
      <c r="H93" s="8">
        <v>385385</v>
      </c>
      <c r="I93" s="8">
        <v>389223</v>
      </c>
      <c r="J93" s="8">
        <v>414974</v>
      </c>
      <c r="K93" s="8">
        <v>439018</v>
      </c>
      <c r="L93" s="8">
        <v>457321</v>
      </c>
      <c r="M93" s="8">
        <v>496651</v>
      </c>
      <c r="N93" s="8">
        <v>509392</v>
      </c>
      <c r="O93" s="8">
        <v>528123</v>
      </c>
      <c r="P93" s="8">
        <v>537271</v>
      </c>
      <c r="Q93" s="9">
        <v>560837</v>
      </c>
      <c r="R93" s="9">
        <v>562439</v>
      </c>
      <c r="S93" s="9"/>
      <c r="T93" s="9"/>
    </row>
    <row r="94" spans="1:20" ht="31.8" thickBot="1">
      <c r="A94" s="6" t="s">
        <v>109</v>
      </c>
      <c r="B94" s="8">
        <v>193646</v>
      </c>
      <c r="C94" s="8">
        <v>213248</v>
      </c>
      <c r="D94" s="8">
        <v>214518</v>
      </c>
      <c r="E94" s="8">
        <v>232495</v>
      </c>
      <c r="F94" s="8">
        <v>244965</v>
      </c>
      <c r="G94" s="8">
        <v>254503</v>
      </c>
      <c r="H94" s="8">
        <v>300525</v>
      </c>
      <c r="I94" s="8">
        <v>310429</v>
      </c>
      <c r="J94" s="8">
        <v>322317</v>
      </c>
      <c r="K94" s="8">
        <v>350233</v>
      </c>
      <c r="L94" s="8">
        <v>354231</v>
      </c>
      <c r="M94" s="8">
        <v>367399</v>
      </c>
      <c r="N94" s="8">
        <v>387818</v>
      </c>
      <c r="O94" s="8">
        <v>397884</v>
      </c>
      <c r="P94" s="8">
        <v>402995</v>
      </c>
      <c r="Q94" s="9">
        <v>413173</v>
      </c>
      <c r="R94" s="9">
        <v>414968</v>
      </c>
      <c r="S94" s="9"/>
      <c r="T94" s="9"/>
    </row>
    <row r="95" spans="1:20" ht="47.4" thickBot="1">
      <c r="A95" s="6" t="s">
        <v>110</v>
      </c>
      <c r="B95" s="8">
        <v>146116</v>
      </c>
      <c r="C95" s="8">
        <v>157676</v>
      </c>
      <c r="D95" s="8">
        <v>170049</v>
      </c>
      <c r="E95" s="8">
        <v>182511</v>
      </c>
      <c r="F95" s="8">
        <v>202834</v>
      </c>
      <c r="G95" s="8">
        <v>219634</v>
      </c>
      <c r="H95" s="8">
        <v>244383</v>
      </c>
      <c r="I95" s="8">
        <v>269720</v>
      </c>
      <c r="J95" s="8">
        <v>297950</v>
      </c>
      <c r="K95" s="8">
        <v>320009</v>
      </c>
      <c r="L95" s="8">
        <v>348736</v>
      </c>
      <c r="M95" s="8">
        <v>388030</v>
      </c>
      <c r="N95" s="8">
        <v>429168</v>
      </c>
      <c r="O95" s="8">
        <v>451145</v>
      </c>
      <c r="P95" s="8">
        <v>474414</v>
      </c>
      <c r="Q95" s="9">
        <v>483274</v>
      </c>
      <c r="R95" s="9">
        <v>485075</v>
      </c>
      <c r="S95" s="9"/>
      <c r="T95" s="9"/>
    </row>
    <row r="96" spans="1:20" ht="47.4" thickBot="1">
      <c r="A96" s="6" t="s">
        <v>111</v>
      </c>
      <c r="B96" s="8">
        <v>314465</v>
      </c>
      <c r="C96" s="8">
        <v>326438</v>
      </c>
      <c r="D96" s="8">
        <v>332019</v>
      </c>
      <c r="E96" s="8">
        <v>342661</v>
      </c>
      <c r="F96" s="8">
        <v>345127</v>
      </c>
      <c r="G96" s="8">
        <v>358569</v>
      </c>
      <c r="H96" s="8">
        <v>356456</v>
      </c>
      <c r="I96" s="8">
        <v>371019</v>
      </c>
      <c r="J96" s="8">
        <v>394532</v>
      </c>
      <c r="K96" s="8">
        <v>425796</v>
      </c>
      <c r="L96" s="8">
        <v>435947</v>
      </c>
      <c r="M96" s="8">
        <v>478574</v>
      </c>
      <c r="N96" s="8">
        <v>518464</v>
      </c>
      <c r="O96" s="8">
        <v>592622</v>
      </c>
      <c r="P96" s="8">
        <v>621630</v>
      </c>
      <c r="Q96" s="9">
        <v>637453</v>
      </c>
      <c r="R96" s="9">
        <v>638460</v>
      </c>
      <c r="S96" s="9"/>
      <c r="T96" s="9"/>
    </row>
    <row r="97" spans="1:20" ht="63" thickBot="1">
      <c r="A97" s="6" t="s">
        <v>112</v>
      </c>
      <c r="B97" s="8">
        <v>343602</v>
      </c>
      <c r="C97" s="8">
        <v>355581</v>
      </c>
      <c r="D97" s="8">
        <v>367817</v>
      </c>
      <c r="E97" s="8">
        <v>373352</v>
      </c>
      <c r="F97" s="8">
        <v>375466</v>
      </c>
      <c r="G97" s="8">
        <v>392819</v>
      </c>
      <c r="H97" s="8">
        <v>377712</v>
      </c>
      <c r="I97" s="8">
        <v>405013</v>
      </c>
      <c r="J97" s="8">
        <v>407698</v>
      </c>
      <c r="K97" s="8">
        <v>451971</v>
      </c>
      <c r="L97" s="8">
        <v>492927</v>
      </c>
      <c r="M97" s="8">
        <v>521531</v>
      </c>
      <c r="N97" s="8">
        <v>568157</v>
      </c>
      <c r="O97" s="8">
        <v>618655</v>
      </c>
      <c r="P97" s="8">
        <v>652757</v>
      </c>
      <c r="Q97" s="9">
        <v>673714</v>
      </c>
      <c r="R97" s="9">
        <v>675173</v>
      </c>
      <c r="S97" s="9"/>
      <c r="T97" s="9"/>
    </row>
    <row r="98" spans="1:20" ht="47.4" thickBot="1">
      <c r="A98" s="6" t="s">
        <v>113</v>
      </c>
      <c r="B98" s="8">
        <v>82250</v>
      </c>
      <c r="C98" s="8">
        <v>87968</v>
      </c>
      <c r="D98" s="8">
        <v>85278</v>
      </c>
      <c r="E98" s="8">
        <v>84561</v>
      </c>
      <c r="F98" s="8">
        <v>88983</v>
      </c>
      <c r="G98" s="8">
        <v>94545</v>
      </c>
      <c r="H98" s="8">
        <v>105716</v>
      </c>
      <c r="I98" s="8">
        <v>114770</v>
      </c>
      <c r="J98" s="8">
        <v>124164</v>
      </c>
      <c r="K98" s="8">
        <v>124000</v>
      </c>
      <c r="L98" s="8">
        <v>134483</v>
      </c>
      <c r="M98" s="8">
        <v>137759</v>
      </c>
      <c r="N98" s="8">
        <v>140000</v>
      </c>
      <c r="O98" s="8">
        <v>146453</v>
      </c>
      <c r="P98" s="8">
        <v>146440</v>
      </c>
      <c r="Q98" s="9">
        <v>147438</v>
      </c>
      <c r="R98" s="9">
        <v>149081</v>
      </c>
      <c r="S98" s="9"/>
      <c r="T98" s="9"/>
    </row>
    <row r="99" spans="1:20" ht="31.8" thickBot="1">
      <c r="A99" s="6" t="s">
        <v>114</v>
      </c>
      <c r="B99" s="8">
        <v>94662</v>
      </c>
      <c r="C99" s="8">
        <v>102462</v>
      </c>
      <c r="D99" s="8">
        <v>97623</v>
      </c>
      <c r="E99" s="8">
        <v>100414</v>
      </c>
      <c r="F99" s="8">
        <v>109707</v>
      </c>
      <c r="G99" s="8">
        <v>114532</v>
      </c>
      <c r="H99" s="8">
        <v>128297</v>
      </c>
      <c r="I99" s="8">
        <v>140800</v>
      </c>
      <c r="J99" s="8">
        <v>149200</v>
      </c>
      <c r="K99" s="8">
        <v>159454</v>
      </c>
      <c r="L99" s="8">
        <v>172710</v>
      </c>
      <c r="M99" s="8">
        <v>178915</v>
      </c>
      <c r="N99" s="8">
        <v>183333</v>
      </c>
      <c r="O99" s="7" t="s">
        <v>22</v>
      </c>
      <c r="P99" s="8">
        <v>192704</v>
      </c>
      <c r="Q99" s="9">
        <v>195243</v>
      </c>
      <c r="R99" s="9">
        <v>197788</v>
      </c>
      <c r="S99" s="9"/>
      <c r="T99" s="9"/>
    </row>
    <row r="100" spans="1:20" ht="47.4" thickBot="1">
      <c r="A100" s="6" t="s">
        <v>115</v>
      </c>
      <c r="B100" s="8">
        <v>87676</v>
      </c>
      <c r="C100" s="8">
        <v>91128</v>
      </c>
      <c r="D100" s="8">
        <v>89894</v>
      </c>
      <c r="E100" s="8">
        <v>91909</v>
      </c>
      <c r="F100" s="8">
        <v>102339</v>
      </c>
      <c r="G100" s="8">
        <v>109937</v>
      </c>
      <c r="H100" s="8">
        <v>117817</v>
      </c>
      <c r="I100" s="8">
        <v>128520</v>
      </c>
      <c r="J100" s="8">
        <v>136237</v>
      </c>
      <c r="K100" s="8">
        <v>146887</v>
      </c>
      <c r="L100" s="8">
        <v>159277</v>
      </c>
      <c r="M100" s="8">
        <v>163497</v>
      </c>
      <c r="N100" s="8">
        <v>167559</v>
      </c>
      <c r="O100" s="8">
        <v>175758</v>
      </c>
      <c r="P100" s="8">
        <v>173658</v>
      </c>
      <c r="Q100" s="9">
        <v>175633</v>
      </c>
      <c r="R100" s="9">
        <v>177841</v>
      </c>
      <c r="S100" s="9"/>
      <c r="T100" s="9"/>
    </row>
    <row r="101" spans="1:20" ht="47.4" thickBot="1">
      <c r="A101" s="6" t="s">
        <v>116</v>
      </c>
      <c r="B101" s="8">
        <v>101604</v>
      </c>
      <c r="C101" s="7" t="s">
        <v>22</v>
      </c>
      <c r="D101" s="8">
        <v>119477</v>
      </c>
      <c r="E101" s="8">
        <v>123169</v>
      </c>
      <c r="F101" s="8">
        <v>135667</v>
      </c>
      <c r="G101" s="8">
        <v>138407</v>
      </c>
      <c r="H101" s="8">
        <v>145116</v>
      </c>
      <c r="I101" s="8">
        <v>157891</v>
      </c>
      <c r="J101" s="8">
        <v>165589</v>
      </c>
      <c r="K101" s="8">
        <v>166727</v>
      </c>
      <c r="L101" s="8">
        <v>179942</v>
      </c>
      <c r="M101" s="8">
        <v>184123</v>
      </c>
      <c r="N101" s="8">
        <v>186667</v>
      </c>
      <c r="O101" s="8">
        <v>192294</v>
      </c>
      <c r="P101" s="7" t="s">
        <v>22</v>
      </c>
      <c r="Q101" s="9">
        <v>198613</v>
      </c>
      <c r="R101" s="9">
        <v>199588</v>
      </c>
      <c r="S101" s="9"/>
      <c r="T101" s="9"/>
    </row>
    <row r="102" spans="1:20" ht="31.8" thickBot="1">
      <c r="A102" s="6" t="s">
        <v>117</v>
      </c>
      <c r="B102" s="8">
        <v>131918</v>
      </c>
      <c r="C102" s="8">
        <v>142274</v>
      </c>
      <c r="D102" s="8">
        <v>156739</v>
      </c>
      <c r="E102" s="8">
        <v>176534</v>
      </c>
      <c r="F102" s="8">
        <v>181233</v>
      </c>
      <c r="G102" s="8">
        <v>189061</v>
      </c>
      <c r="H102" s="8">
        <v>203950</v>
      </c>
      <c r="I102" s="8">
        <v>219758</v>
      </c>
      <c r="J102" s="8">
        <v>251889</v>
      </c>
      <c r="K102" s="8">
        <v>254636</v>
      </c>
      <c r="L102" s="8">
        <v>273124</v>
      </c>
      <c r="M102" s="8">
        <v>284467</v>
      </c>
      <c r="N102" s="8">
        <v>311012</v>
      </c>
      <c r="O102" s="8">
        <v>334429</v>
      </c>
      <c r="P102" s="8">
        <v>347927</v>
      </c>
      <c r="Q102" s="9">
        <v>354977</v>
      </c>
      <c r="R102" s="9">
        <v>356809</v>
      </c>
      <c r="S102" s="9"/>
      <c r="T102" s="9"/>
    </row>
    <row r="103" spans="1:20" ht="31.8" thickBot="1">
      <c r="A103" s="6" t="s">
        <v>118</v>
      </c>
      <c r="B103" s="8">
        <v>142615</v>
      </c>
      <c r="C103" s="8">
        <v>153096</v>
      </c>
      <c r="D103" s="8">
        <v>168896</v>
      </c>
      <c r="E103" s="8">
        <v>183404</v>
      </c>
      <c r="F103" s="8">
        <v>189906</v>
      </c>
      <c r="G103" s="8">
        <v>203649</v>
      </c>
      <c r="H103" s="8">
        <v>208591</v>
      </c>
      <c r="I103" s="8">
        <v>216069</v>
      </c>
      <c r="J103" s="8">
        <v>218618</v>
      </c>
      <c r="K103" s="8">
        <v>243070</v>
      </c>
      <c r="L103" s="8">
        <v>265376</v>
      </c>
      <c r="M103" s="8">
        <v>258264</v>
      </c>
      <c r="N103" s="8">
        <v>261379</v>
      </c>
      <c r="O103" s="8">
        <v>290890</v>
      </c>
      <c r="P103" s="8">
        <v>302209</v>
      </c>
      <c r="Q103" s="9">
        <v>305348</v>
      </c>
      <c r="R103" s="9">
        <v>310041</v>
      </c>
      <c r="S103" s="9"/>
      <c r="T103" s="9"/>
    </row>
    <row r="104" spans="1:20" ht="31.8" thickBot="1">
      <c r="A104" s="6" t="s">
        <v>119</v>
      </c>
      <c r="B104" s="8">
        <v>108427</v>
      </c>
      <c r="C104" s="8">
        <v>111058</v>
      </c>
      <c r="D104" s="8">
        <v>118389</v>
      </c>
      <c r="E104" s="8">
        <v>127758</v>
      </c>
      <c r="F104" s="8">
        <v>137204</v>
      </c>
      <c r="G104" s="8">
        <v>148057</v>
      </c>
      <c r="H104" s="8">
        <v>164864</v>
      </c>
      <c r="I104" s="8">
        <v>179665</v>
      </c>
      <c r="J104" s="8">
        <v>199266</v>
      </c>
      <c r="K104" s="8">
        <v>212935</v>
      </c>
      <c r="L104" s="8">
        <v>225461</v>
      </c>
      <c r="M104" s="8">
        <v>229629</v>
      </c>
      <c r="N104" s="8">
        <v>240080</v>
      </c>
      <c r="O104" s="8">
        <v>261936</v>
      </c>
      <c r="P104" s="8">
        <v>261934</v>
      </c>
      <c r="Q104" s="9">
        <v>265818</v>
      </c>
      <c r="R104" s="9">
        <v>268187</v>
      </c>
      <c r="S104" s="9"/>
      <c r="T104" s="9"/>
    </row>
    <row r="105" spans="1:20" ht="31.8" thickBot="1">
      <c r="A105" s="6" t="s">
        <v>120</v>
      </c>
      <c r="B105" s="8">
        <v>81112</v>
      </c>
      <c r="C105" s="8">
        <v>88645</v>
      </c>
      <c r="D105" s="8">
        <v>90510</v>
      </c>
      <c r="E105" s="8">
        <v>97004</v>
      </c>
      <c r="F105" s="8">
        <v>104951</v>
      </c>
      <c r="G105" s="8">
        <v>106060</v>
      </c>
      <c r="H105" s="8">
        <v>119308</v>
      </c>
      <c r="I105" s="8">
        <v>128508</v>
      </c>
      <c r="J105" s="8">
        <v>135852</v>
      </c>
      <c r="K105" s="8">
        <v>150052</v>
      </c>
      <c r="L105" s="8">
        <v>164614</v>
      </c>
      <c r="M105" s="8">
        <v>174178</v>
      </c>
      <c r="N105" s="8">
        <v>189031</v>
      </c>
      <c r="O105" s="8">
        <v>207037</v>
      </c>
      <c r="P105" s="8">
        <v>212500</v>
      </c>
      <c r="Q105" s="9">
        <v>220354</v>
      </c>
      <c r="R105" s="9">
        <v>222306</v>
      </c>
      <c r="S105" s="9"/>
      <c r="T105" s="9"/>
    </row>
    <row r="106" spans="1:20" ht="31.8" thickBot="1">
      <c r="A106" s="6" t="s">
        <v>121</v>
      </c>
      <c r="B106" s="8">
        <v>104050</v>
      </c>
      <c r="C106" s="8">
        <v>110267</v>
      </c>
      <c r="D106" s="8">
        <v>122326</v>
      </c>
      <c r="E106" s="8">
        <v>118435</v>
      </c>
      <c r="F106" s="8">
        <v>122074</v>
      </c>
      <c r="G106" s="8">
        <v>127218</v>
      </c>
      <c r="H106" s="8">
        <v>141063</v>
      </c>
      <c r="I106" s="8">
        <v>150969</v>
      </c>
      <c r="J106" s="8">
        <v>155527</v>
      </c>
      <c r="K106" s="8">
        <v>169590</v>
      </c>
      <c r="L106" s="8">
        <v>185074</v>
      </c>
      <c r="M106" s="8">
        <v>187839</v>
      </c>
      <c r="N106" s="8">
        <v>204039</v>
      </c>
      <c r="O106" s="8">
        <v>219230</v>
      </c>
      <c r="P106" s="8">
        <v>229334</v>
      </c>
      <c r="Q106" s="9">
        <v>229958</v>
      </c>
      <c r="R106" s="9">
        <v>233250</v>
      </c>
      <c r="S106" s="9"/>
      <c r="T106" s="9"/>
    </row>
    <row r="107" spans="1:20" ht="16.2" thickBot="1">
      <c r="A107" s="6" t="s">
        <v>122</v>
      </c>
      <c r="B107" s="8">
        <v>175429</v>
      </c>
      <c r="C107" s="8">
        <v>186776</v>
      </c>
      <c r="D107" s="8">
        <v>207425</v>
      </c>
      <c r="E107" s="8">
        <v>215253</v>
      </c>
      <c r="F107" s="8">
        <v>222435</v>
      </c>
      <c r="G107" s="8">
        <v>228481</v>
      </c>
      <c r="H107" s="8">
        <v>253927</v>
      </c>
      <c r="I107" s="8">
        <v>273048</v>
      </c>
      <c r="J107" s="8">
        <v>306008</v>
      </c>
      <c r="K107" s="8">
        <v>335062</v>
      </c>
      <c r="L107" s="8">
        <v>354908</v>
      </c>
      <c r="M107" s="8">
        <v>364327</v>
      </c>
      <c r="N107" s="8">
        <v>391265</v>
      </c>
      <c r="O107" s="8">
        <v>423318</v>
      </c>
      <c r="P107" s="8">
        <v>444532</v>
      </c>
      <c r="Q107" s="9">
        <v>446000</v>
      </c>
      <c r="R107" s="9">
        <v>446358</v>
      </c>
      <c r="S107" s="9"/>
      <c r="T107" s="9"/>
    </row>
    <row r="108" spans="1:20" ht="16.2" thickBot="1">
      <c r="A108" s="6" t="s">
        <v>123</v>
      </c>
      <c r="B108" s="8">
        <v>82119</v>
      </c>
      <c r="C108" s="8">
        <v>87613</v>
      </c>
      <c r="D108" s="8">
        <v>102698</v>
      </c>
      <c r="E108" s="8">
        <v>105651</v>
      </c>
      <c r="F108" s="8">
        <v>113837</v>
      </c>
      <c r="G108" s="8">
        <v>116013</v>
      </c>
      <c r="H108" s="8">
        <v>126225</v>
      </c>
      <c r="I108" s="8">
        <v>136613</v>
      </c>
      <c r="J108" s="8">
        <v>153392</v>
      </c>
      <c r="K108" s="8">
        <v>173148</v>
      </c>
      <c r="L108" s="8">
        <v>188808</v>
      </c>
      <c r="M108" s="8">
        <v>193759</v>
      </c>
      <c r="N108" s="8">
        <v>201663</v>
      </c>
      <c r="O108" s="8">
        <v>204242</v>
      </c>
      <c r="P108" s="8">
        <v>214222</v>
      </c>
      <c r="Q108" s="9">
        <v>220650</v>
      </c>
      <c r="R108" s="9">
        <v>218908</v>
      </c>
      <c r="S108" s="9"/>
      <c r="T108" s="9"/>
    </row>
    <row r="109" spans="1:20" ht="16.2" thickBot="1">
      <c r="A109" s="6" t="s">
        <v>124</v>
      </c>
      <c r="B109" s="8">
        <v>117090</v>
      </c>
      <c r="C109" s="8">
        <v>123972</v>
      </c>
      <c r="D109" s="8">
        <v>136740</v>
      </c>
      <c r="E109" s="8">
        <v>150673</v>
      </c>
      <c r="F109" s="8">
        <v>153958</v>
      </c>
      <c r="G109" s="8">
        <v>161990</v>
      </c>
      <c r="H109" s="8">
        <v>175367</v>
      </c>
      <c r="I109" s="8">
        <v>187771</v>
      </c>
      <c r="J109" s="8">
        <v>208195</v>
      </c>
      <c r="K109" s="8">
        <v>228462</v>
      </c>
      <c r="L109" s="8">
        <v>236858</v>
      </c>
      <c r="M109" s="8">
        <v>254117</v>
      </c>
      <c r="N109" s="8">
        <v>269039</v>
      </c>
      <c r="O109" s="8">
        <v>281721</v>
      </c>
      <c r="P109" s="8">
        <v>282352</v>
      </c>
      <c r="Q109" s="9">
        <v>279613</v>
      </c>
      <c r="R109" s="9">
        <v>281939</v>
      </c>
      <c r="S109" s="9"/>
      <c r="T109" s="9"/>
    </row>
    <row r="110" spans="1:20" ht="31.8" thickBot="1">
      <c r="A110" s="6" t="s">
        <v>125</v>
      </c>
      <c r="B110" s="8">
        <v>175802</v>
      </c>
      <c r="C110" s="7" t="s">
        <v>22</v>
      </c>
      <c r="D110" s="8">
        <v>182554</v>
      </c>
      <c r="E110" s="8">
        <v>203604</v>
      </c>
      <c r="F110" s="8">
        <v>216240</v>
      </c>
      <c r="G110" s="8">
        <v>231482</v>
      </c>
      <c r="H110" s="7" t="s">
        <v>22</v>
      </c>
      <c r="I110" s="8">
        <v>236835</v>
      </c>
      <c r="J110" s="8">
        <v>245943</v>
      </c>
      <c r="K110" s="7" t="s">
        <v>22</v>
      </c>
      <c r="L110" s="8">
        <v>274337</v>
      </c>
      <c r="M110" s="7" t="s">
        <v>22</v>
      </c>
      <c r="N110" s="7" t="s">
        <v>22</v>
      </c>
      <c r="O110" s="8">
        <v>330000</v>
      </c>
      <c r="P110" s="8">
        <v>335294</v>
      </c>
      <c r="Q110" s="9">
        <v>337247</v>
      </c>
      <c r="R110" s="9" t="s">
        <v>432</v>
      </c>
      <c r="S110" s="9"/>
      <c r="T110" s="9"/>
    </row>
    <row r="111" spans="1:20" ht="16.2" thickBot="1">
      <c r="A111" s="6" t="s">
        <v>126</v>
      </c>
      <c r="B111" s="8">
        <v>89835</v>
      </c>
      <c r="C111" s="8">
        <v>95366</v>
      </c>
      <c r="D111" s="8">
        <v>92512</v>
      </c>
      <c r="E111" s="8">
        <v>100936</v>
      </c>
      <c r="F111" s="8">
        <v>106569</v>
      </c>
      <c r="G111" s="8">
        <v>111771</v>
      </c>
      <c r="H111" s="8">
        <v>120716</v>
      </c>
      <c r="I111" s="8">
        <v>127391</v>
      </c>
      <c r="J111" s="8">
        <v>141507</v>
      </c>
      <c r="K111" s="8">
        <v>155599</v>
      </c>
      <c r="L111" s="8">
        <v>167926</v>
      </c>
      <c r="M111" s="8">
        <v>181293</v>
      </c>
      <c r="N111" s="8">
        <v>192375</v>
      </c>
      <c r="O111" s="8">
        <v>208527</v>
      </c>
      <c r="P111" s="8">
        <v>219321</v>
      </c>
      <c r="Q111" s="9">
        <v>224490</v>
      </c>
      <c r="R111" s="9">
        <v>226122</v>
      </c>
      <c r="S111" s="9"/>
      <c r="T111" s="9"/>
    </row>
    <row r="112" spans="1:20" ht="31.8" thickBot="1">
      <c r="A112" s="6" t="s">
        <v>127</v>
      </c>
      <c r="B112" s="8">
        <v>90160</v>
      </c>
      <c r="C112" s="8">
        <v>95482</v>
      </c>
      <c r="D112" s="8">
        <v>102645</v>
      </c>
      <c r="E112" s="8">
        <v>116557</v>
      </c>
      <c r="F112" s="8">
        <v>126616</v>
      </c>
      <c r="G112" s="8">
        <v>131788</v>
      </c>
      <c r="H112" s="8">
        <v>144628</v>
      </c>
      <c r="I112" s="8">
        <v>150630</v>
      </c>
      <c r="J112" s="8">
        <v>167839</v>
      </c>
      <c r="K112" s="8">
        <v>161468</v>
      </c>
      <c r="L112" s="8">
        <v>176096</v>
      </c>
      <c r="M112" s="8">
        <v>182649</v>
      </c>
      <c r="N112" s="8">
        <v>198285</v>
      </c>
      <c r="O112" s="8">
        <v>207815</v>
      </c>
      <c r="P112" s="8">
        <v>215290</v>
      </c>
      <c r="Q112" s="9">
        <v>220283</v>
      </c>
      <c r="R112" s="9">
        <v>213074</v>
      </c>
      <c r="S112" s="9"/>
      <c r="T112" s="9"/>
    </row>
    <row r="113" spans="1:20" ht="16.2" thickBot="1">
      <c r="A113" s="6" t="s">
        <v>128</v>
      </c>
      <c r="B113" s="8">
        <v>175639</v>
      </c>
      <c r="C113" s="8">
        <v>184825</v>
      </c>
      <c r="D113" s="8">
        <v>200625</v>
      </c>
      <c r="E113" s="7" t="s">
        <v>22</v>
      </c>
      <c r="F113" s="7" t="s">
        <v>22</v>
      </c>
      <c r="G113" s="8">
        <v>230344</v>
      </c>
      <c r="H113" s="8">
        <v>235175</v>
      </c>
      <c r="I113" s="8">
        <v>238720</v>
      </c>
      <c r="J113" s="7" t="s">
        <v>22</v>
      </c>
      <c r="K113" s="7" t="s">
        <v>22</v>
      </c>
      <c r="L113" s="7" t="s">
        <v>22</v>
      </c>
      <c r="M113" s="8">
        <v>300000</v>
      </c>
      <c r="N113" s="8">
        <v>285714</v>
      </c>
      <c r="O113" s="7" t="s">
        <v>22</v>
      </c>
      <c r="P113" s="7" t="s">
        <v>22</v>
      </c>
      <c r="Q113" s="10" t="s">
        <v>432</v>
      </c>
      <c r="R113" s="9">
        <v>324326</v>
      </c>
      <c r="S113" s="9"/>
      <c r="T113" s="9"/>
    </row>
    <row r="114" spans="1:20" ht="31.8" thickBot="1">
      <c r="A114" s="6" t="s">
        <v>129</v>
      </c>
      <c r="B114" s="8">
        <v>108881</v>
      </c>
      <c r="C114" s="8">
        <v>115954</v>
      </c>
      <c r="D114" s="8">
        <v>120830</v>
      </c>
      <c r="E114" s="8">
        <v>130770</v>
      </c>
      <c r="F114" s="8">
        <v>129299</v>
      </c>
      <c r="G114" s="8">
        <v>138516</v>
      </c>
      <c r="H114" s="8">
        <v>152524</v>
      </c>
      <c r="I114" s="8">
        <v>163899</v>
      </c>
      <c r="J114" s="8">
        <v>185739</v>
      </c>
      <c r="K114" s="8">
        <v>198829</v>
      </c>
      <c r="L114" s="8">
        <v>204375</v>
      </c>
      <c r="M114" s="8">
        <v>207346</v>
      </c>
      <c r="N114" s="8">
        <v>216712</v>
      </c>
      <c r="O114" s="8">
        <v>238762</v>
      </c>
      <c r="P114" s="8">
        <v>247269</v>
      </c>
      <c r="Q114" s="9">
        <v>251511</v>
      </c>
      <c r="R114" s="9">
        <v>252641</v>
      </c>
      <c r="S114" s="9"/>
      <c r="T114" s="9"/>
    </row>
    <row r="115" spans="1:20" ht="31.8" thickBot="1">
      <c r="A115" s="6" t="s">
        <v>130</v>
      </c>
      <c r="B115" s="8">
        <v>94720</v>
      </c>
      <c r="C115" s="8">
        <v>95502</v>
      </c>
      <c r="D115" s="8">
        <v>101771</v>
      </c>
      <c r="E115" s="8">
        <v>116402</v>
      </c>
      <c r="F115" s="8">
        <v>119120</v>
      </c>
      <c r="G115" s="8">
        <v>124273</v>
      </c>
      <c r="H115" s="8">
        <v>135760</v>
      </c>
      <c r="I115" s="8">
        <v>145761</v>
      </c>
      <c r="J115" s="8">
        <v>163030</v>
      </c>
      <c r="K115" s="8">
        <v>176436</v>
      </c>
      <c r="L115" s="8">
        <v>189535</v>
      </c>
      <c r="M115" s="8">
        <v>195374</v>
      </c>
      <c r="N115" s="8">
        <v>208344</v>
      </c>
      <c r="O115" s="8">
        <v>220443</v>
      </c>
      <c r="P115" s="8">
        <v>233977</v>
      </c>
      <c r="Q115" s="9">
        <v>240163</v>
      </c>
      <c r="R115" s="9">
        <v>241932</v>
      </c>
      <c r="S115" s="9"/>
      <c r="T115" s="9"/>
    </row>
    <row r="116" spans="1:20" ht="16.2" thickBot="1">
      <c r="A116" s="6" t="s">
        <v>131</v>
      </c>
      <c r="B116" s="7" t="s">
        <v>22</v>
      </c>
      <c r="C116" s="8">
        <v>162857</v>
      </c>
      <c r="D116" s="7" t="s">
        <v>22</v>
      </c>
      <c r="E116" s="8">
        <v>186191</v>
      </c>
      <c r="F116" s="7" t="s">
        <v>22</v>
      </c>
      <c r="G116" s="8">
        <v>190475</v>
      </c>
      <c r="H116" s="8">
        <v>193297</v>
      </c>
      <c r="I116" s="8">
        <v>203196</v>
      </c>
      <c r="J116" s="7" t="s">
        <v>22</v>
      </c>
      <c r="K116" s="7" t="s">
        <v>22</v>
      </c>
      <c r="L116" s="7" t="s">
        <v>22</v>
      </c>
      <c r="M116" s="7" t="s">
        <v>22</v>
      </c>
      <c r="N116" s="7" t="s">
        <v>22</v>
      </c>
      <c r="O116" s="7" t="s">
        <v>22</v>
      </c>
      <c r="P116" s="7" t="s">
        <v>22</v>
      </c>
      <c r="Q116" s="10" t="s">
        <v>432</v>
      </c>
      <c r="R116" s="10" t="s">
        <v>432</v>
      </c>
      <c r="S116" s="10"/>
      <c r="T116" s="10"/>
    </row>
    <row r="117" spans="1:20" ht="16.2" thickBot="1">
      <c r="A117" s="6" t="s">
        <v>132</v>
      </c>
      <c r="B117" s="8">
        <v>111569</v>
      </c>
      <c r="C117" s="8">
        <v>112871</v>
      </c>
      <c r="D117" s="8">
        <v>128509</v>
      </c>
      <c r="E117" s="8">
        <v>133267</v>
      </c>
      <c r="F117" s="8">
        <v>135109</v>
      </c>
      <c r="G117" s="8">
        <v>143609</v>
      </c>
      <c r="H117" s="8">
        <v>157965</v>
      </c>
      <c r="I117" s="8">
        <v>168680</v>
      </c>
      <c r="J117" s="8">
        <v>190800</v>
      </c>
      <c r="K117" s="8">
        <v>204974</v>
      </c>
      <c r="L117" s="8">
        <v>218442</v>
      </c>
      <c r="M117" s="8">
        <v>217417</v>
      </c>
      <c r="N117" s="8">
        <v>236050</v>
      </c>
      <c r="O117" s="8">
        <v>249245</v>
      </c>
      <c r="P117" s="8">
        <v>263972</v>
      </c>
      <c r="Q117" s="9">
        <v>267532</v>
      </c>
      <c r="R117" s="9">
        <v>268908</v>
      </c>
      <c r="S117" s="9"/>
      <c r="T117" s="9"/>
    </row>
    <row r="118" spans="1:20" ht="31.8" thickBot="1">
      <c r="A118" s="6" t="s">
        <v>133</v>
      </c>
      <c r="B118" s="8">
        <v>166346</v>
      </c>
      <c r="C118" s="8">
        <v>183146</v>
      </c>
      <c r="D118" s="8">
        <v>209638</v>
      </c>
      <c r="E118" s="8">
        <v>223084</v>
      </c>
      <c r="F118" s="8">
        <v>235275</v>
      </c>
      <c r="G118" s="8">
        <v>247227</v>
      </c>
      <c r="H118" s="8">
        <v>261699</v>
      </c>
      <c r="I118" s="8">
        <v>281658</v>
      </c>
      <c r="J118" s="8">
        <v>314268</v>
      </c>
      <c r="K118" s="8">
        <v>326966</v>
      </c>
      <c r="L118" s="8">
        <v>343333</v>
      </c>
      <c r="M118" s="8">
        <v>356624</v>
      </c>
      <c r="N118" s="8">
        <v>381041</v>
      </c>
      <c r="O118" s="8">
        <v>407575</v>
      </c>
      <c r="P118" s="8">
        <v>423830</v>
      </c>
      <c r="Q118" s="9">
        <v>440868</v>
      </c>
      <c r="R118" s="9">
        <v>436224</v>
      </c>
      <c r="S118" s="9"/>
      <c r="T118" s="9"/>
    </row>
    <row r="119" spans="1:20" ht="47.4" thickBot="1">
      <c r="A119" s="6" t="s">
        <v>134</v>
      </c>
      <c r="B119" s="8">
        <v>124022</v>
      </c>
      <c r="C119" s="8">
        <v>129480</v>
      </c>
      <c r="D119" s="8">
        <v>136710</v>
      </c>
      <c r="E119" s="8">
        <v>149755</v>
      </c>
      <c r="F119" s="8">
        <v>159843</v>
      </c>
      <c r="G119" s="8">
        <v>165682</v>
      </c>
      <c r="H119" s="8">
        <v>186932</v>
      </c>
      <c r="I119" s="8">
        <v>193302</v>
      </c>
      <c r="J119" s="8">
        <v>219053</v>
      </c>
      <c r="K119" s="8">
        <v>233636</v>
      </c>
      <c r="L119" s="8">
        <v>248060</v>
      </c>
      <c r="M119" s="8">
        <v>256098</v>
      </c>
      <c r="N119" s="8">
        <v>272067</v>
      </c>
      <c r="O119" s="8">
        <v>293037</v>
      </c>
      <c r="P119" s="8">
        <v>305050</v>
      </c>
      <c r="Q119" s="9">
        <v>314787</v>
      </c>
      <c r="R119" s="9">
        <v>315528</v>
      </c>
      <c r="S119" s="9"/>
      <c r="T119" s="9"/>
    </row>
    <row r="120" spans="1:20" ht="47.4" thickBot="1">
      <c r="A120" s="6" t="s">
        <v>135</v>
      </c>
      <c r="B120" s="8">
        <v>107365</v>
      </c>
      <c r="C120" s="8">
        <v>116089</v>
      </c>
      <c r="D120" s="8">
        <v>128024</v>
      </c>
      <c r="E120" s="8">
        <v>138712</v>
      </c>
      <c r="F120" s="8">
        <v>146101</v>
      </c>
      <c r="G120" s="8">
        <v>152692</v>
      </c>
      <c r="H120" s="8">
        <v>168154</v>
      </c>
      <c r="I120" s="8">
        <v>180623</v>
      </c>
      <c r="J120" s="8">
        <v>200374</v>
      </c>
      <c r="K120" s="8">
        <v>214857</v>
      </c>
      <c r="L120" s="8">
        <v>225032</v>
      </c>
      <c r="M120" s="8">
        <v>226011</v>
      </c>
      <c r="N120" s="8">
        <v>242964</v>
      </c>
      <c r="O120" s="8">
        <v>263371</v>
      </c>
      <c r="P120" s="8">
        <v>275107</v>
      </c>
      <c r="Q120" s="9">
        <v>283607</v>
      </c>
      <c r="R120" s="9">
        <v>284880</v>
      </c>
      <c r="S120" s="9"/>
      <c r="T120" s="9"/>
    </row>
    <row r="121" spans="1:20" ht="47.4" thickBot="1">
      <c r="A121" s="6" t="s">
        <v>136</v>
      </c>
      <c r="B121" s="8">
        <v>155521</v>
      </c>
      <c r="C121" s="8">
        <v>165848</v>
      </c>
      <c r="D121" s="8">
        <v>173041</v>
      </c>
      <c r="E121" s="8">
        <v>184490</v>
      </c>
      <c r="F121" s="8">
        <v>197710</v>
      </c>
      <c r="G121" s="8">
        <v>206221</v>
      </c>
      <c r="H121" s="8">
        <v>228133</v>
      </c>
      <c r="I121" s="8">
        <v>247618</v>
      </c>
      <c r="J121" s="8">
        <v>281811</v>
      </c>
      <c r="K121" s="8">
        <v>302821</v>
      </c>
      <c r="L121" s="8">
        <v>321822</v>
      </c>
      <c r="M121" s="8">
        <v>334353</v>
      </c>
      <c r="N121" s="8">
        <v>357144</v>
      </c>
      <c r="O121" s="8">
        <v>380953</v>
      </c>
      <c r="P121" s="8">
        <v>397952</v>
      </c>
      <c r="Q121" s="9">
        <v>407342</v>
      </c>
      <c r="R121" s="9">
        <v>408942</v>
      </c>
      <c r="S121" s="9"/>
      <c r="T121" s="9"/>
    </row>
    <row r="122" spans="1:20" ht="31.8" thickBot="1">
      <c r="A122" s="6" t="s">
        <v>137</v>
      </c>
      <c r="B122" s="8">
        <v>136957</v>
      </c>
      <c r="C122" s="8">
        <v>147395</v>
      </c>
      <c r="D122" s="8">
        <v>158648</v>
      </c>
      <c r="E122" s="8">
        <v>174039</v>
      </c>
      <c r="F122" s="8">
        <v>184592</v>
      </c>
      <c r="G122" s="8">
        <v>196575</v>
      </c>
      <c r="H122" s="8">
        <v>208604</v>
      </c>
      <c r="I122" s="8">
        <v>224214</v>
      </c>
      <c r="J122" s="8">
        <v>246909</v>
      </c>
      <c r="K122" s="8">
        <v>260736</v>
      </c>
      <c r="L122" s="8">
        <v>260229</v>
      </c>
      <c r="M122" s="8">
        <v>265371</v>
      </c>
      <c r="N122" s="8">
        <v>284842</v>
      </c>
      <c r="O122" s="8">
        <v>305033</v>
      </c>
      <c r="P122" s="8">
        <v>315804</v>
      </c>
      <c r="Q122" s="9">
        <v>318479</v>
      </c>
      <c r="R122" s="9">
        <v>320449</v>
      </c>
      <c r="S122" s="9"/>
      <c r="T122" s="9"/>
    </row>
    <row r="123" spans="1:20" ht="47.4" thickBot="1">
      <c r="A123" s="6" t="s">
        <v>138</v>
      </c>
      <c r="B123" s="8">
        <v>128249</v>
      </c>
      <c r="C123" s="8">
        <v>136269</v>
      </c>
      <c r="D123" s="8">
        <v>155584</v>
      </c>
      <c r="E123" s="8">
        <v>163285</v>
      </c>
      <c r="F123" s="8">
        <v>170777</v>
      </c>
      <c r="G123" s="8">
        <v>174836</v>
      </c>
      <c r="H123" s="8">
        <v>190556</v>
      </c>
      <c r="I123" s="8">
        <v>203601</v>
      </c>
      <c r="J123" s="8">
        <v>228022</v>
      </c>
      <c r="K123" s="8">
        <v>250535</v>
      </c>
      <c r="L123" s="8">
        <v>256656</v>
      </c>
      <c r="M123" s="8">
        <v>263046</v>
      </c>
      <c r="N123" s="8">
        <v>273786</v>
      </c>
      <c r="O123" s="8">
        <v>292400</v>
      </c>
      <c r="P123" s="8">
        <v>296036</v>
      </c>
      <c r="Q123" s="9">
        <v>303262</v>
      </c>
      <c r="R123" s="9">
        <v>304509</v>
      </c>
      <c r="S123" s="9"/>
      <c r="T123" s="9"/>
    </row>
    <row r="124" spans="1:20" ht="47.4" thickBot="1">
      <c r="A124" s="6" t="s">
        <v>139</v>
      </c>
      <c r="B124" s="8">
        <v>115218</v>
      </c>
      <c r="C124" s="8">
        <v>123820</v>
      </c>
      <c r="D124" s="8">
        <v>133039</v>
      </c>
      <c r="E124" s="8">
        <v>143507</v>
      </c>
      <c r="F124" s="8">
        <v>151219</v>
      </c>
      <c r="G124" s="8">
        <v>152766</v>
      </c>
      <c r="H124" s="8">
        <v>168459</v>
      </c>
      <c r="I124" s="8">
        <v>179968</v>
      </c>
      <c r="J124" s="8">
        <v>199652</v>
      </c>
      <c r="K124" s="8">
        <v>199056</v>
      </c>
      <c r="L124" s="8">
        <v>206278</v>
      </c>
      <c r="M124" s="8">
        <v>213828</v>
      </c>
      <c r="N124" s="8">
        <v>227878</v>
      </c>
      <c r="O124" s="8">
        <v>240768</v>
      </c>
      <c r="P124" s="8">
        <v>243776</v>
      </c>
      <c r="Q124" s="9">
        <v>249360</v>
      </c>
      <c r="R124" s="9">
        <v>249822</v>
      </c>
      <c r="S124" s="9"/>
      <c r="T124" s="9"/>
    </row>
    <row r="125" spans="1:20" ht="16.2" thickBot="1">
      <c r="A125" s="6" t="s">
        <v>140</v>
      </c>
      <c r="B125" s="8">
        <v>104474</v>
      </c>
      <c r="C125" s="8">
        <v>110585</v>
      </c>
      <c r="D125" s="8">
        <v>120603</v>
      </c>
      <c r="E125" s="8">
        <v>130375</v>
      </c>
      <c r="F125" s="8">
        <v>132287</v>
      </c>
      <c r="G125" s="8">
        <v>141147</v>
      </c>
      <c r="H125" s="8">
        <v>153735</v>
      </c>
      <c r="I125" s="8">
        <v>164998</v>
      </c>
      <c r="J125" s="8">
        <v>187087</v>
      </c>
      <c r="K125" s="8">
        <v>206065</v>
      </c>
      <c r="L125" s="8">
        <v>214930</v>
      </c>
      <c r="M125" s="8">
        <v>234370</v>
      </c>
      <c r="N125" s="8">
        <v>253427</v>
      </c>
      <c r="O125" s="8">
        <v>269214</v>
      </c>
      <c r="P125" s="8">
        <v>279575</v>
      </c>
      <c r="Q125" s="9">
        <v>286589</v>
      </c>
      <c r="R125" s="9">
        <v>290939</v>
      </c>
      <c r="S125" s="9"/>
      <c r="T125" s="9"/>
    </row>
    <row r="126" spans="1:20" ht="16.2" thickBot="1">
      <c r="A126" s="6" t="s">
        <v>141</v>
      </c>
      <c r="B126" s="8">
        <v>99599</v>
      </c>
      <c r="C126" s="8">
        <v>98292</v>
      </c>
      <c r="D126" s="8">
        <v>104948</v>
      </c>
      <c r="E126" s="8">
        <v>108682</v>
      </c>
      <c r="F126" s="8">
        <v>103369</v>
      </c>
      <c r="G126" s="8">
        <v>106163</v>
      </c>
      <c r="H126" s="8">
        <v>118155</v>
      </c>
      <c r="I126" s="8">
        <v>125226</v>
      </c>
      <c r="J126" s="8">
        <v>140101</v>
      </c>
      <c r="K126" s="8">
        <v>159726</v>
      </c>
      <c r="L126" s="8">
        <v>167430</v>
      </c>
      <c r="M126" s="8">
        <v>167662</v>
      </c>
      <c r="N126" s="8">
        <v>182713</v>
      </c>
      <c r="O126" s="8">
        <v>199932</v>
      </c>
      <c r="P126" s="8">
        <v>213095</v>
      </c>
      <c r="Q126" s="9" t="s">
        <v>432</v>
      </c>
      <c r="R126" s="9">
        <v>218933</v>
      </c>
      <c r="S126" s="9"/>
      <c r="T126" s="9"/>
    </row>
    <row r="127" spans="1:20" ht="16.2" thickBot="1">
      <c r="A127" s="6" t="s">
        <v>142</v>
      </c>
      <c r="B127" s="8">
        <v>85587</v>
      </c>
      <c r="C127" s="8">
        <v>83850</v>
      </c>
      <c r="D127" s="8">
        <v>95017</v>
      </c>
      <c r="E127" s="8">
        <v>105884</v>
      </c>
      <c r="F127" s="8">
        <v>111861</v>
      </c>
      <c r="G127" s="8">
        <v>117523</v>
      </c>
      <c r="H127" s="8">
        <v>125031</v>
      </c>
      <c r="I127" s="8">
        <v>133521</v>
      </c>
      <c r="J127" s="8">
        <v>149306</v>
      </c>
      <c r="K127" s="8">
        <v>166752</v>
      </c>
      <c r="L127" s="8">
        <v>176975</v>
      </c>
      <c r="M127" s="8">
        <v>178501</v>
      </c>
      <c r="N127" s="8">
        <v>192000</v>
      </c>
      <c r="O127" s="8">
        <v>218549</v>
      </c>
      <c r="P127" s="8">
        <v>233960</v>
      </c>
      <c r="Q127" s="9">
        <v>240685</v>
      </c>
      <c r="R127" s="9">
        <v>238936</v>
      </c>
      <c r="S127" s="9"/>
      <c r="T127" s="9"/>
    </row>
    <row r="128" spans="1:20" ht="31.8" thickBot="1">
      <c r="A128" s="6" t="s">
        <v>143</v>
      </c>
      <c r="B128" s="8">
        <v>81638</v>
      </c>
      <c r="C128" s="8">
        <v>77442</v>
      </c>
      <c r="D128" s="8">
        <v>88799</v>
      </c>
      <c r="E128" s="8">
        <v>92902</v>
      </c>
      <c r="F128" s="8">
        <v>98523</v>
      </c>
      <c r="G128" s="8">
        <v>105008</v>
      </c>
      <c r="H128" s="8">
        <v>116958</v>
      </c>
      <c r="I128" s="8">
        <v>126051</v>
      </c>
      <c r="J128" s="8">
        <v>139009</v>
      </c>
      <c r="K128" s="8">
        <v>153086</v>
      </c>
      <c r="L128" s="8">
        <v>165332</v>
      </c>
      <c r="M128" s="8">
        <v>176933</v>
      </c>
      <c r="N128" s="8">
        <v>191620</v>
      </c>
      <c r="O128" s="8">
        <v>206323</v>
      </c>
      <c r="P128" s="8">
        <v>219996</v>
      </c>
      <c r="Q128" s="9">
        <v>226204</v>
      </c>
      <c r="R128" s="9">
        <v>228286</v>
      </c>
      <c r="S128" s="9"/>
      <c r="T128" s="9"/>
    </row>
    <row r="129" spans="1:20" ht="16.2" thickBot="1">
      <c r="A129" s="6" t="s">
        <v>144</v>
      </c>
      <c r="B129" s="8">
        <v>108866</v>
      </c>
      <c r="C129" s="8">
        <v>115090</v>
      </c>
      <c r="D129" s="8">
        <v>123164</v>
      </c>
      <c r="E129" s="8">
        <v>128244</v>
      </c>
      <c r="F129" s="8">
        <v>129940</v>
      </c>
      <c r="G129" s="8">
        <v>138252</v>
      </c>
      <c r="H129" s="8">
        <v>153849</v>
      </c>
      <c r="I129" s="8">
        <v>163001</v>
      </c>
      <c r="J129" s="8">
        <v>180350</v>
      </c>
      <c r="K129" s="8">
        <v>209394</v>
      </c>
      <c r="L129" s="8">
        <v>224357</v>
      </c>
      <c r="M129" s="8">
        <v>230706</v>
      </c>
      <c r="N129" s="8">
        <v>238739</v>
      </c>
      <c r="O129" s="8">
        <v>262551</v>
      </c>
      <c r="P129" s="8">
        <v>270724</v>
      </c>
      <c r="Q129" s="9">
        <v>280178</v>
      </c>
      <c r="R129" s="9">
        <v>282536</v>
      </c>
      <c r="S129" s="9"/>
      <c r="T129" s="9"/>
    </row>
    <row r="130" spans="1:20" ht="16.2" thickBot="1">
      <c r="A130" s="6" t="s">
        <v>145</v>
      </c>
      <c r="B130" s="7" t="s">
        <v>22</v>
      </c>
      <c r="C130" s="8">
        <v>123429</v>
      </c>
      <c r="D130" s="8">
        <v>135932</v>
      </c>
      <c r="E130" s="8">
        <v>141176</v>
      </c>
      <c r="F130" s="7" t="s">
        <v>22</v>
      </c>
      <c r="G130" s="8">
        <v>153936</v>
      </c>
      <c r="H130" s="8">
        <v>167273</v>
      </c>
      <c r="I130" s="8">
        <v>179802</v>
      </c>
      <c r="J130" s="8">
        <v>206235</v>
      </c>
      <c r="K130" s="8">
        <v>222398</v>
      </c>
      <c r="L130" s="8">
        <v>253883</v>
      </c>
      <c r="M130" s="7" t="s">
        <v>22</v>
      </c>
      <c r="N130" s="7" t="s">
        <v>22</v>
      </c>
      <c r="O130" s="7" t="s">
        <v>22</v>
      </c>
      <c r="P130" s="7" t="s">
        <v>22</v>
      </c>
      <c r="Q130" s="10" t="s">
        <v>432</v>
      </c>
      <c r="R130" s="10" t="s">
        <v>432</v>
      </c>
      <c r="S130" s="10"/>
      <c r="T130" s="10"/>
    </row>
    <row r="131" spans="1:20" ht="16.2" thickBot="1">
      <c r="A131" s="6" t="s">
        <v>146</v>
      </c>
      <c r="B131" s="8">
        <v>91695</v>
      </c>
      <c r="C131" s="8">
        <v>97349</v>
      </c>
      <c r="D131" s="8">
        <v>105800</v>
      </c>
      <c r="E131" s="8">
        <v>114201</v>
      </c>
      <c r="F131" s="8">
        <v>122125</v>
      </c>
      <c r="G131" s="8">
        <v>126094</v>
      </c>
      <c r="H131" s="8">
        <v>139681</v>
      </c>
      <c r="I131" s="8">
        <v>153571</v>
      </c>
      <c r="J131" s="8">
        <v>162884</v>
      </c>
      <c r="K131" s="8">
        <v>174278</v>
      </c>
      <c r="L131" s="8">
        <v>185580</v>
      </c>
      <c r="M131" s="8">
        <v>201640</v>
      </c>
      <c r="N131" s="8">
        <v>219920</v>
      </c>
      <c r="O131" s="8">
        <v>237386</v>
      </c>
      <c r="P131" s="8">
        <v>251041</v>
      </c>
      <c r="Q131" s="9">
        <v>248140</v>
      </c>
      <c r="R131" s="9">
        <v>253243</v>
      </c>
      <c r="S131" s="9"/>
      <c r="T131" s="9"/>
    </row>
    <row r="132" spans="1:20" ht="47.4" thickBot="1">
      <c r="A132" s="6" t="s">
        <v>147</v>
      </c>
      <c r="B132" s="7" t="s">
        <v>22</v>
      </c>
      <c r="C132" s="7" t="s">
        <v>22</v>
      </c>
      <c r="D132" s="8">
        <v>168500</v>
      </c>
      <c r="E132" s="8">
        <v>203833</v>
      </c>
      <c r="F132" s="8">
        <v>215746</v>
      </c>
      <c r="G132" s="8">
        <v>232345</v>
      </c>
      <c r="H132" s="8">
        <v>244077</v>
      </c>
      <c r="I132" s="8">
        <v>249149</v>
      </c>
      <c r="J132" s="8">
        <v>248421</v>
      </c>
      <c r="K132" s="8">
        <v>275200</v>
      </c>
      <c r="L132" s="7" t="s">
        <v>22</v>
      </c>
      <c r="M132" s="8">
        <v>281481</v>
      </c>
      <c r="N132" s="8">
        <v>280702</v>
      </c>
      <c r="O132" s="8">
        <v>301714</v>
      </c>
      <c r="P132" s="7" t="s">
        <v>22</v>
      </c>
      <c r="Q132" s="10" t="s">
        <v>432</v>
      </c>
      <c r="R132" s="10" t="s">
        <v>432</v>
      </c>
      <c r="S132" s="10"/>
      <c r="T132" s="10"/>
    </row>
  </sheetData>
  <phoneticPr fontId="9" type="noConversion"/>
  <hyperlinks>
    <hyperlink ref="A2" r:id="rId1" xr:uid="{08C4F364-CB5B-4302-ABF1-B481D0E7E748}"/>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A1B8-05A8-4173-A334-8F3881806F75}">
  <sheetPr codeName="Sheet6">
    <tabColor theme="5" tint="0.59999389629810485"/>
  </sheetPr>
  <dimension ref="A1:Q22"/>
  <sheetViews>
    <sheetView showGridLines="0" workbookViewId="0">
      <selection activeCell="B1" sqref="B1"/>
    </sheetView>
  </sheetViews>
  <sheetFormatPr defaultRowHeight="14.4"/>
  <cols>
    <col min="2" max="6" width="14.6640625" customWidth="1"/>
  </cols>
  <sheetData>
    <row r="1" spans="1:17">
      <c r="B1" t="s">
        <v>519</v>
      </c>
    </row>
    <row r="2" spans="1:17">
      <c r="A2" s="17"/>
      <c r="B2" s="27" t="s">
        <v>442</v>
      </c>
      <c r="C2" s="28"/>
      <c r="D2" s="28"/>
      <c r="E2" s="28"/>
      <c r="F2" s="29"/>
      <c r="G2" s="30" t="s">
        <v>164</v>
      </c>
      <c r="H2" s="30"/>
      <c r="I2" s="30"/>
      <c r="J2" s="30"/>
      <c r="K2" s="31"/>
      <c r="L2" s="32" t="s">
        <v>160</v>
      </c>
      <c r="M2" s="32"/>
      <c r="N2" s="32"/>
      <c r="O2" s="32"/>
      <c r="P2" s="33"/>
      <c r="Q2" s="34" t="s">
        <v>161</v>
      </c>
    </row>
    <row r="3" spans="1:17">
      <c r="A3" s="16"/>
      <c r="B3" s="12" t="s">
        <v>156</v>
      </c>
      <c r="C3" s="12" t="s">
        <v>157</v>
      </c>
      <c r="D3" s="12" t="s">
        <v>149</v>
      </c>
      <c r="E3" s="12" t="s">
        <v>158</v>
      </c>
      <c r="F3" s="18"/>
      <c r="G3" s="12" t="s">
        <v>156</v>
      </c>
      <c r="H3" s="12" t="s">
        <v>157</v>
      </c>
      <c r="I3" s="12" t="s">
        <v>149</v>
      </c>
      <c r="J3" s="12" t="s">
        <v>158</v>
      </c>
      <c r="K3" s="18" t="s">
        <v>159</v>
      </c>
      <c r="L3" s="12" t="s">
        <v>156</v>
      </c>
      <c r="M3" s="12" t="s">
        <v>157</v>
      </c>
      <c r="N3" s="12" t="s">
        <v>149</v>
      </c>
      <c r="O3" s="12" t="s">
        <v>158</v>
      </c>
      <c r="P3" s="18" t="s">
        <v>159</v>
      </c>
      <c r="Q3" s="12" t="s">
        <v>162</v>
      </c>
    </row>
    <row r="4" spans="1:17">
      <c r="A4" s="103">
        <v>2010</v>
      </c>
      <c r="B4" s="74">
        <f>ShipBuiltByCountry!B4</f>
        <v>36200000</v>
      </c>
      <c r="C4" s="74">
        <f>ShipBuiltByCountry!C4</f>
        <v>31700000</v>
      </c>
      <c r="D4" s="74">
        <f>ShipBuiltByCountry!D4</f>
        <v>20200000</v>
      </c>
      <c r="E4" s="74">
        <f>ShipBuiltByCountry!E4</f>
        <v>4700000</v>
      </c>
      <c r="F4" s="18"/>
      <c r="G4" s="26">
        <f>B4/SUM($B4:$E4)</f>
        <v>0.39008620689655171</v>
      </c>
      <c r="H4" s="26">
        <f t="shared" ref="H4" si="0">C4/SUM($B4:$E4)</f>
        <v>0.34159482758620691</v>
      </c>
      <c r="I4" s="26">
        <f t="shared" ref="I4" si="1">D4/SUM($B4:$E4)</f>
        <v>0.21767241379310345</v>
      </c>
      <c r="J4" s="26">
        <f t="shared" ref="J4" si="2">E4/SUM($B4:$E4)</f>
        <v>5.0646551724137928E-2</v>
      </c>
      <c r="K4" s="73"/>
      <c r="L4" s="2"/>
      <c r="M4" s="2"/>
      <c r="N4" s="2"/>
      <c r="O4" s="2"/>
      <c r="P4" s="18"/>
      <c r="Q4" s="2">
        <f>SUMPRODUCT(G4:J4,L4:O4)</f>
        <v>0</v>
      </c>
    </row>
    <row r="5" spans="1:17">
      <c r="A5" s="103">
        <v>2011</v>
      </c>
      <c r="B5" s="74">
        <f>ShipBuiltByCountry!B5</f>
        <v>39200000</v>
      </c>
      <c r="C5" s="74">
        <f>ShipBuiltByCountry!C5</f>
        <v>35800000</v>
      </c>
      <c r="D5" s="74">
        <f>ShipBuiltByCountry!D5</f>
        <v>19300000</v>
      </c>
      <c r="E5" s="74">
        <f>ShipBuiltByCountry!E5</f>
        <v>2800000</v>
      </c>
      <c r="F5" s="18"/>
      <c r="G5" s="26">
        <f t="shared" ref="G5:G19" si="3">B5/SUM($B5:$E5)</f>
        <v>0.40370751802265703</v>
      </c>
      <c r="H5" s="26">
        <f t="shared" ref="H5:H19" si="4">C5/SUM($B5:$E5)</f>
        <v>0.36869207003089599</v>
      </c>
      <c r="I5" s="26">
        <f t="shared" ref="I5:I19" si="5">D5/SUM($B5:$E5)</f>
        <v>0.19876416065911431</v>
      </c>
      <c r="J5" s="26">
        <f t="shared" ref="J5:J19" si="6">E5/SUM($B5:$E5)</f>
        <v>2.8836251287332648E-2</v>
      </c>
      <c r="K5" s="18"/>
      <c r="L5" s="2"/>
      <c r="M5" s="2"/>
      <c r="N5" s="2"/>
      <c r="O5" s="2"/>
      <c r="P5" s="18"/>
      <c r="Q5" s="2">
        <f>SUMPRODUCT(G5:J5,L5:O5)</f>
        <v>0</v>
      </c>
    </row>
    <row r="6" spans="1:17">
      <c r="A6" s="103">
        <v>2012</v>
      </c>
      <c r="B6" s="74">
        <f>ShipBuiltByCountry!B6</f>
        <v>38800000</v>
      </c>
      <c r="C6" s="74">
        <f>ShipBuiltByCountry!C6</f>
        <v>31600000</v>
      </c>
      <c r="D6" s="74">
        <f>ShipBuiltByCountry!D6</f>
        <v>17400000</v>
      </c>
      <c r="E6" s="74">
        <f>ShipBuiltByCountry!E6</f>
        <v>2400000</v>
      </c>
      <c r="F6" s="18"/>
      <c r="G6" s="26">
        <f t="shared" si="3"/>
        <v>0.43015521064301554</v>
      </c>
      <c r="H6" s="26">
        <f t="shared" si="4"/>
        <v>0.35033259423503327</v>
      </c>
      <c r="I6" s="26">
        <f t="shared" si="5"/>
        <v>0.19290465631929046</v>
      </c>
      <c r="J6" s="26">
        <f t="shared" si="6"/>
        <v>2.6607538802660754E-2</v>
      </c>
      <c r="K6" s="18"/>
      <c r="L6" s="2"/>
      <c r="M6" s="2"/>
      <c r="N6" s="2"/>
      <c r="O6" s="2"/>
      <c r="P6" s="18"/>
      <c r="Q6" s="2">
        <f t="shared" ref="Q6:Q8" si="7">SUMPRODUCT(G6:J6,L6:O6)</f>
        <v>0</v>
      </c>
    </row>
    <row r="7" spans="1:17">
      <c r="A7" s="103">
        <v>2013</v>
      </c>
      <c r="B7" s="74">
        <f>ShipBuiltByCountry!B7</f>
        <v>25800000</v>
      </c>
      <c r="C7" s="74">
        <f>ShipBuiltByCountry!C7</f>
        <v>24500000</v>
      </c>
      <c r="D7" s="74">
        <f>ShipBuiltByCountry!D7</f>
        <v>14500000</v>
      </c>
      <c r="E7" s="74">
        <f>ShipBuiltByCountry!E7</f>
        <v>2100000</v>
      </c>
      <c r="F7" s="19"/>
      <c r="G7" s="26">
        <f t="shared" si="3"/>
        <v>0.38565022421524664</v>
      </c>
      <c r="H7" s="26">
        <f t="shared" si="4"/>
        <v>0.36621823617339311</v>
      </c>
      <c r="I7" s="26">
        <f t="shared" si="5"/>
        <v>0.21674140508221226</v>
      </c>
      <c r="J7" s="26">
        <f t="shared" si="6"/>
        <v>3.1390134529147982E-2</v>
      </c>
      <c r="K7" s="19"/>
      <c r="L7" s="2"/>
      <c r="M7" s="2"/>
      <c r="N7" s="2"/>
      <c r="O7" s="2"/>
      <c r="P7" s="21"/>
      <c r="Q7" s="2">
        <f t="shared" si="7"/>
        <v>0</v>
      </c>
    </row>
    <row r="8" spans="1:17">
      <c r="A8" s="16">
        <v>2014</v>
      </c>
      <c r="B8" s="74">
        <f>ShipBuiltByCountry!B8</f>
        <v>22851302</v>
      </c>
      <c r="C8" s="74">
        <f>ShipBuiltByCountry!C8</f>
        <v>21871925</v>
      </c>
      <c r="D8" s="74">
        <f>ShipBuiltByCountry!D8</f>
        <v>13392130</v>
      </c>
      <c r="E8" s="74">
        <f>ShipBuiltByCountry!E8</f>
        <v>1789435</v>
      </c>
      <c r="F8" s="20"/>
      <c r="G8" s="26">
        <f t="shared" si="3"/>
        <v>0.38146033459226436</v>
      </c>
      <c r="H8" s="26">
        <f t="shared" si="4"/>
        <v>0.36511144216976832</v>
      </c>
      <c r="I8" s="26">
        <f t="shared" si="5"/>
        <v>0.22355690676632348</v>
      </c>
      <c r="J8" s="26">
        <f t="shared" si="6"/>
        <v>2.9871316471643872E-2</v>
      </c>
      <c r="K8" s="20"/>
      <c r="L8" s="2"/>
      <c r="M8" s="2"/>
      <c r="N8" s="2"/>
      <c r="O8" s="2"/>
      <c r="P8" s="21"/>
      <c r="Q8" s="2">
        <f t="shared" si="7"/>
        <v>0</v>
      </c>
    </row>
    <row r="9" spans="1:17">
      <c r="A9" s="16">
        <v>2015</v>
      </c>
      <c r="B9" s="74">
        <f>ShipBuiltByCountry!B9</f>
        <v>25275424</v>
      </c>
      <c r="C9" s="74">
        <f>ShipBuiltByCountry!C9</f>
        <v>23756983</v>
      </c>
      <c r="D9" s="74">
        <f>ShipBuiltByCountry!D9</f>
        <v>12899210</v>
      </c>
      <c r="E9" s="74">
        <f>ShipBuiltByCountry!E9</f>
        <v>1589700</v>
      </c>
      <c r="F9" s="20"/>
      <c r="G9" s="26">
        <f t="shared" si="3"/>
        <v>0.39790459634204373</v>
      </c>
      <c r="H9" s="26">
        <f t="shared" si="4"/>
        <v>0.37400016438576045</v>
      </c>
      <c r="I9" s="26">
        <f t="shared" si="5"/>
        <v>0.20306899493283492</v>
      </c>
      <c r="J9" s="26">
        <f t="shared" si="6"/>
        <v>2.502624433936091E-2</v>
      </c>
      <c r="K9" s="20"/>
      <c r="L9" s="2">
        <f>'Wage China'!F17</f>
        <v>100</v>
      </c>
      <c r="M9" s="2">
        <f>'Wage Korea'!W20</f>
        <v>100</v>
      </c>
      <c r="N9" s="2">
        <f>'Wage Japan'!W73</f>
        <v>100</v>
      </c>
      <c r="O9" s="2">
        <f>'Wage Europe'!J24</f>
        <v>100</v>
      </c>
      <c r="P9" s="21"/>
      <c r="Q9" s="2">
        <f>SUMPRODUCT(G9:J9,L9:O9)</f>
        <v>100.00000000000001</v>
      </c>
    </row>
    <row r="10" spans="1:17">
      <c r="A10" s="16">
        <v>2016</v>
      </c>
      <c r="B10" s="74">
        <f>ShipBuiltByCountry!B10</f>
        <v>22365449</v>
      </c>
      <c r="C10" s="74">
        <f>ShipBuiltByCountry!C10</f>
        <v>25455551</v>
      </c>
      <c r="D10" s="74">
        <f>ShipBuiltByCountry!D10</f>
        <v>13363959</v>
      </c>
      <c r="E10" s="74">
        <f>ShipBuiltByCountry!E10</f>
        <v>2607125</v>
      </c>
      <c r="F10" s="19"/>
      <c r="G10" s="26">
        <f t="shared" si="3"/>
        <v>0.35059912762843742</v>
      </c>
      <c r="H10" s="26">
        <f t="shared" si="4"/>
        <v>0.39903933848594758</v>
      </c>
      <c r="I10" s="26">
        <f t="shared" si="5"/>
        <v>0.20949243482937474</v>
      </c>
      <c r="J10" s="26">
        <f t="shared" si="6"/>
        <v>4.0869099056240268E-2</v>
      </c>
      <c r="K10" s="19"/>
      <c r="L10" s="2">
        <f>'Wage China'!F18</f>
        <v>100.36173507812943</v>
      </c>
      <c r="M10" s="2">
        <f>'Wage Korea'!W21</f>
        <v>108.00520608452804</v>
      </c>
      <c r="N10" s="2">
        <f>'Wage Japan'!W74</f>
        <v>100.60544904137237</v>
      </c>
      <c r="O10" s="2">
        <f>'Wage Europe'!J25</f>
        <v>101.37857900318133</v>
      </c>
      <c r="P10" s="21"/>
      <c r="Q10" s="2">
        <f t="shared" ref="Q10:Q17" si="8">SUMPRODUCT(G10:J10,L10:O10)</f>
        <v>103.50439441891861</v>
      </c>
    </row>
    <row r="11" spans="1:17">
      <c r="A11" s="16">
        <v>2017</v>
      </c>
      <c r="B11" s="74">
        <f>ShipBuiltByCountry!B11</f>
        <v>23682160</v>
      </c>
      <c r="C11" s="74">
        <f>ShipBuiltByCountry!C11</f>
        <v>22616947</v>
      </c>
      <c r="D11" s="74">
        <f>ShipBuiltByCountry!D11</f>
        <v>13113388</v>
      </c>
      <c r="E11" s="74">
        <f>ShipBuiltByCountry!E11</f>
        <v>2324033</v>
      </c>
      <c r="F11" s="19"/>
      <c r="G11" s="26">
        <f t="shared" si="3"/>
        <v>0.38360045125958492</v>
      </c>
      <c r="H11" s="26">
        <f t="shared" si="4"/>
        <v>0.36634627395955927</v>
      </c>
      <c r="I11" s="26">
        <f t="shared" si="5"/>
        <v>0.21240889996275786</v>
      </c>
      <c r="J11" s="26">
        <f t="shared" si="6"/>
        <v>3.7644374818097966E-2</v>
      </c>
      <c r="K11" s="19"/>
      <c r="L11" s="2">
        <f>'Wage China'!F19</f>
        <v>104.39078721968689</v>
      </c>
      <c r="M11" s="2">
        <f>'Wage Korea'!W22</f>
        <v>119.72528785240985</v>
      </c>
      <c r="N11" s="2">
        <f>'Wage Japan'!W75</f>
        <v>101.10998990918264</v>
      </c>
      <c r="O11" s="2">
        <f>'Wage Europe'!J26</f>
        <v>103.39342523860023</v>
      </c>
      <c r="P11" s="21"/>
      <c r="Q11" s="2">
        <f t="shared" si="8"/>
        <v>109.27410877354512</v>
      </c>
    </row>
    <row r="12" spans="1:17">
      <c r="A12" s="16">
        <v>2018</v>
      </c>
      <c r="B12" s="74">
        <f>ShipBuiltByCountry!B12</f>
        <v>23259789</v>
      </c>
      <c r="C12" s="74">
        <f>ShipBuiltByCountry!C12</f>
        <v>14633292</v>
      </c>
      <c r="D12" s="74">
        <f>ShipBuiltByCountry!D12</f>
        <v>14440056</v>
      </c>
      <c r="E12" s="74">
        <f>ShipBuiltByCountry!E12</f>
        <v>2028946</v>
      </c>
      <c r="F12" s="20"/>
      <c r="G12" s="26">
        <f t="shared" si="3"/>
        <v>0.42786787621806177</v>
      </c>
      <c r="H12" s="26">
        <f t="shared" si="4"/>
        <v>0.26918195905039177</v>
      </c>
      <c r="I12" s="26">
        <f t="shared" si="5"/>
        <v>0.26562734912126162</v>
      </c>
      <c r="J12" s="26">
        <f t="shared" si="6"/>
        <v>3.7322815610284839E-2</v>
      </c>
      <c r="K12" s="20"/>
      <c r="L12" s="2">
        <f>'Wage China'!F20</f>
        <v>109.99070634490684</v>
      </c>
      <c r="M12" s="2">
        <f>'Wage Korea'!W23</f>
        <v>138.40907362669819</v>
      </c>
      <c r="N12" s="2">
        <f>'Wage Japan'!W76</f>
        <v>102.52270433905146</v>
      </c>
      <c r="O12" s="2">
        <f>'Wage Europe'!J27</f>
        <v>106.04453870625663</v>
      </c>
      <c r="P12" s="21"/>
      <c r="Q12" s="2">
        <f t="shared" si="8"/>
        <v>115.50943045964075</v>
      </c>
    </row>
    <row r="13" spans="1:17">
      <c r="A13" s="16">
        <v>2019</v>
      </c>
      <c r="B13" s="74">
        <f>ShipBuiltByCountry!B13</f>
        <v>23074209</v>
      </c>
      <c r="C13" s="74">
        <f>ShipBuiltByCountry!C13</f>
        <v>21670363</v>
      </c>
      <c r="D13" s="74">
        <f>ShipBuiltByCountry!D13</f>
        <v>16241929</v>
      </c>
      <c r="E13" s="74">
        <f>ShipBuiltByCountry!E13</f>
        <v>2326154</v>
      </c>
      <c r="F13" s="19"/>
      <c r="G13" s="26">
        <f t="shared" si="3"/>
        <v>0.36444860826007058</v>
      </c>
      <c r="H13" s="26">
        <f t="shared" si="4"/>
        <v>0.3422753792271071</v>
      </c>
      <c r="I13" s="26">
        <f t="shared" si="5"/>
        <v>0.25653526929173953</v>
      </c>
      <c r="J13" s="26">
        <f t="shared" si="6"/>
        <v>3.6740743221082735E-2</v>
      </c>
      <c r="K13" s="19"/>
      <c r="L13" s="2">
        <f>'Wage China'!F21</f>
        <v>103.93061406818155</v>
      </c>
      <c r="M13" s="2">
        <f>'Wage Korea'!W24</f>
        <v>146.31813848708225</v>
      </c>
      <c r="N13" s="2">
        <f>'Wage Japan'!W77</f>
        <v>102.11907164480323</v>
      </c>
      <c r="O13" s="2">
        <f>'Wage Europe'!J28</f>
        <v>108.69565217391303</v>
      </c>
      <c r="P13" s="21"/>
      <c r="Q13" s="2">
        <f t="shared" si="8"/>
        <v>118.14916658122563</v>
      </c>
    </row>
    <row r="14" spans="1:17">
      <c r="A14" s="16">
        <v>2020</v>
      </c>
      <c r="B14" s="74">
        <f>ShipBuiltByCountry!B14</f>
        <v>23257200</v>
      </c>
      <c r="C14" s="74">
        <f>ShipBuiltByCountry!C14</f>
        <v>18173891</v>
      </c>
      <c r="D14" s="74">
        <f>ShipBuiltByCountry!D14</f>
        <v>12827375</v>
      </c>
      <c r="E14" s="74">
        <f>ShipBuiltByCountry!E14</f>
        <v>1668709</v>
      </c>
      <c r="F14" s="20"/>
      <c r="G14" s="26">
        <f t="shared" si="3"/>
        <v>0.41584793081359822</v>
      </c>
      <c r="H14" s="26">
        <f t="shared" si="4"/>
        <v>0.32495635618999169</v>
      </c>
      <c r="I14" s="26">
        <f t="shared" si="5"/>
        <v>0.22935853634659717</v>
      </c>
      <c r="J14" s="26">
        <f t="shared" si="6"/>
        <v>2.9837176649812905E-2</v>
      </c>
      <c r="K14" s="20"/>
      <c r="L14" s="2">
        <f>'Wage China'!F22</f>
        <v>122.65402468134016</v>
      </c>
      <c r="M14" s="2">
        <f>'Wage Korea'!W25</f>
        <v>153.54474565703995</v>
      </c>
      <c r="N14" s="2">
        <f>'Wage Japan'!W78</f>
        <v>100.90817356205852</v>
      </c>
      <c r="O14" s="2">
        <f>'Wage Europe'!J29</f>
        <v>111.98303287380699</v>
      </c>
      <c r="P14" s="21"/>
      <c r="Q14" s="2">
        <f t="shared" si="8"/>
        <v>127.3861719577658</v>
      </c>
    </row>
    <row r="15" spans="1:17">
      <c r="A15" s="16">
        <v>2021</v>
      </c>
      <c r="B15" s="74">
        <f>ShipBuiltByCountry!B15</f>
        <v>26863204</v>
      </c>
      <c r="C15" s="74">
        <f>ShipBuiltByCountry!C15</f>
        <v>19687307</v>
      </c>
      <c r="D15" s="74">
        <f>ShipBuiltByCountry!D15</f>
        <v>10726209</v>
      </c>
      <c r="E15" s="74">
        <f>ShipBuiltByCountry!E15</f>
        <v>1858568</v>
      </c>
      <c r="F15" s="19"/>
      <c r="G15" s="26">
        <f t="shared" si="3"/>
        <v>0.45426690067020559</v>
      </c>
      <c r="H15" s="26">
        <f t="shared" si="4"/>
        <v>0.33291977879603801</v>
      </c>
      <c r="I15" s="26">
        <f t="shared" si="5"/>
        <v>0.18138423541625434</v>
      </c>
      <c r="J15" s="26">
        <f t="shared" si="6"/>
        <v>3.1429085117502094E-2</v>
      </c>
      <c r="K15" s="19"/>
      <c r="L15" s="2">
        <f>'Wage China'!F23</f>
        <v>147.74049760428866</v>
      </c>
      <c r="M15" s="2">
        <f>'Wage Korea'!W26</f>
        <v>161.24583651542429</v>
      </c>
      <c r="N15" s="2">
        <f>'Wage Japan'!W79</f>
        <v>101.21089808274471</v>
      </c>
      <c r="O15" s="2">
        <f>'Wage Europe'!J30</f>
        <v>114.42205726405091</v>
      </c>
      <c r="P15" s="21"/>
      <c r="Q15" s="2">
        <f t="shared" si="8"/>
        <v>142.74978811627395</v>
      </c>
    </row>
    <row r="16" spans="1:17">
      <c r="A16" s="16">
        <v>2022</v>
      </c>
      <c r="B16" s="74">
        <f>ShipBuiltByCountry!B16</f>
        <v>25893611</v>
      </c>
      <c r="C16" s="74">
        <f>ShipBuiltByCountry!C16</f>
        <v>16254013</v>
      </c>
      <c r="D16" s="74">
        <f>ShipBuiltByCountry!D16</f>
        <v>9585299</v>
      </c>
      <c r="E16" s="74">
        <f>ShipBuiltByCountry!E16</f>
        <v>2464335</v>
      </c>
      <c r="F16" s="19"/>
      <c r="G16" s="26">
        <f t="shared" si="3"/>
        <v>0.47776607074845007</v>
      </c>
      <c r="H16" s="26">
        <f t="shared" si="4"/>
        <v>0.29990471104645183</v>
      </c>
      <c r="I16" s="26">
        <f t="shared" si="5"/>
        <v>0.17685948244835559</v>
      </c>
      <c r="J16" s="26">
        <f t="shared" si="6"/>
        <v>4.5469735756742527E-2</v>
      </c>
      <c r="K16" s="19"/>
      <c r="L16" s="2">
        <f>'Wage China'!F24</f>
        <v>147.93052088157387</v>
      </c>
      <c r="M16" s="2">
        <f>'Wage Korea'!W27</f>
        <v>148.46490046668808</v>
      </c>
      <c r="N16" s="2">
        <f>'Wage Japan'!W80</f>
        <v>103.22906155398587</v>
      </c>
      <c r="O16" s="2">
        <f>'Wage Europe'!J31</f>
        <v>119.93637327677624</v>
      </c>
      <c r="P16" s="21"/>
      <c r="Q16" s="2">
        <f t="shared" si="8"/>
        <v>138.91202038094787</v>
      </c>
    </row>
    <row r="17" spans="1:17">
      <c r="A17" s="16">
        <v>2023</v>
      </c>
      <c r="B17" s="74">
        <f>ShipBuiltByCountry!B17</f>
        <v>32859862</v>
      </c>
      <c r="C17" s="74">
        <f>ShipBuiltByCountry!C17</f>
        <v>18317886</v>
      </c>
      <c r="D17" s="74">
        <f>ShipBuiltByCountry!D17</f>
        <v>9965182</v>
      </c>
      <c r="E17" s="74">
        <f>ShipBuiltByCountry!E17</f>
        <v>1623926</v>
      </c>
      <c r="F17" s="19"/>
      <c r="G17" s="26">
        <f t="shared" si="3"/>
        <v>0.5235225100330021</v>
      </c>
      <c r="H17" s="26">
        <f t="shared" si="4"/>
        <v>0.29184010746053618</v>
      </c>
      <c r="I17" s="26">
        <f t="shared" si="5"/>
        <v>0.1587650335712211</v>
      </c>
      <c r="J17" s="26">
        <f t="shared" si="6"/>
        <v>2.58723489352406E-2</v>
      </c>
      <c r="K17" s="19"/>
      <c r="L17" s="2">
        <f>'Wage China'!F25</f>
        <v>136.61916858563782</v>
      </c>
      <c r="M17" s="2">
        <f>'Wage Korea'!W28</f>
        <v>156.82307920862314</v>
      </c>
      <c r="N17" s="2">
        <f>'Wage Japan'!W81</f>
        <v>104.43995963673058</v>
      </c>
      <c r="O17" s="2">
        <f>'Wage Europe'!J32</f>
        <v>124.39024390243902</v>
      </c>
      <c r="P17" s="21"/>
      <c r="Q17" s="2">
        <f t="shared" si="8"/>
        <v>137.09015583739782</v>
      </c>
    </row>
    <row r="18" spans="1:17">
      <c r="A18" s="16">
        <v>2024</v>
      </c>
      <c r="B18" s="74">
        <f>ShipBuiltByCountry!B18</f>
        <v>39118358</v>
      </c>
      <c r="C18" s="74">
        <f>ShipBuiltByCountry!C18</f>
        <v>20090872</v>
      </c>
      <c r="D18" s="74">
        <f>ShipBuiltByCountry!D18</f>
        <v>9002442</v>
      </c>
      <c r="E18" s="74">
        <f>ShipBuiltByCountry!E18</f>
        <v>1465548</v>
      </c>
      <c r="F18" s="20"/>
      <c r="G18" s="26">
        <f t="shared" si="3"/>
        <v>0.5614224849958136</v>
      </c>
      <c r="H18" s="26">
        <f t="shared" si="4"/>
        <v>0.28834204349714299</v>
      </c>
      <c r="I18" s="26">
        <f t="shared" si="5"/>
        <v>0.12920208355040572</v>
      </c>
      <c r="J18" s="26">
        <f t="shared" si="6"/>
        <v>2.1033387956637766E-2</v>
      </c>
      <c r="K18" s="20"/>
      <c r="L18" s="2">
        <f>'Wage China'!F26</f>
        <v>143.19579846150992</v>
      </c>
      <c r="M18" s="2">
        <f>'Wage Korea'!W29</f>
        <v>156.35026925589645</v>
      </c>
      <c r="N18" s="2">
        <f>'Wage Japan'!W82</f>
        <v>110.19172552976792</v>
      </c>
      <c r="O18" s="2">
        <f>'Wage Europe'!J33</f>
        <v>129.48038176033933</v>
      </c>
      <c r="P18" s="21"/>
      <c r="Q18" s="2">
        <f>SUMPRODUCT(G18:J18,L18:O18)</f>
        <v>142.43610878259355</v>
      </c>
    </row>
    <row r="19" spans="1:17">
      <c r="A19" s="103">
        <v>2025</v>
      </c>
      <c r="B19" s="74">
        <f>ShipBuiltByCountry!B19</f>
        <v>57379730.654700607</v>
      </c>
      <c r="C19" s="74">
        <f>ShipBuiltByCountry!C19</f>
        <v>18955211.1983556</v>
      </c>
      <c r="D19" s="74">
        <f>ShipBuiltByCountry!D19</f>
        <v>9584443.0646492448</v>
      </c>
      <c r="E19" s="74">
        <f>ShipBuiltByCountry!E19</f>
        <v>1757114.9178947371</v>
      </c>
      <c r="F19" s="20"/>
      <c r="G19" s="26">
        <f t="shared" si="3"/>
        <v>0.65444823598446311</v>
      </c>
      <c r="H19" s="26">
        <f t="shared" si="4"/>
        <v>0.21619488955305013</v>
      </c>
      <c r="I19" s="26">
        <f t="shared" si="5"/>
        <v>0.10931598641164705</v>
      </c>
      <c r="J19" s="26">
        <f t="shared" si="6"/>
        <v>2.0040888050839797E-2</v>
      </c>
      <c r="K19" s="20"/>
      <c r="L19" s="2">
        <f>'Wage China'!F27</f>
        <v>149.60869956532704</v>
      </c>
      <c r="M19" s="2">
        <f>'Wage Korea'!W30</f>
        <v>154.22951761475755</v>
      </c>
      <c r="N19" s="2">
        <f>'Wage Japan'!W83</f>
        <v>111.80625630676084</v>
      </c>
      <c r="O19" s="2">
        <f>'Wage Europe'!J34</f>
        <v>133.19194061505831</v>
      </c>
      <c r="P19" s="22"/>
      <c r="Q19" s="2">
        <f>SUMPRODUCT(G19:J19,L19:O19)</f>
        <v>146.146279011308</v>
      </c>
    </row>
    <row r="20" spans="1:17">
      <c r="A20" s="16"/>
      <c r="B20" s="14"/>
      <c r="C20" s="14"/>
      <c r="D20" s="13"/>
      <c r="E20" s="14"/>
      <c r="F20" s="20"/>
      <c r="G20" s="26"/>
      <c r="H20" s="26"/>
      <c r="I20" s="26"/>
      <c r="J20" s="26"/>
      <c r="K20" s="20"/>
      <c r="L20" s="2"/>
      <c r="M20" s="2"/>
      <c r="N20" s="2"/>
      <c r="O20" s="2"/>
      <c r="P20" s="22"/>
      <c r="Q20" s="2"/>
    </row>
    <row r="21" spans="1:17">
      <c r="A21" s="16"/>
      <c r="B21" s="2"/>
      <c r="C21" s="2"/>
      <c r="D21" s="2"/>
      <c r="E21" s="2"/>
      <c r="F21" s="16"/>
      <c r="K21" s="16"/>
      <c r="N21" s="2"/>
      <c r="O21" s="2"/>
      <c r="P21" s="16"/>
    </row>
    <row r="22" spans="1:17">
      <c r="A22" s="16"/>
      <c r="F22" s="16"/>
      <c r="K22" s="16"/>
      <c r="P22" s="16"/>
    </row>
  </sheetData>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FCE58-173A-422D-BF86-A1BF6446ABD6}">
  <sheetPr codeName="Sheet7">
    <tabColor theme="9" tint="0.59999389629810485"/>
  </sheetPr>
  <dimension ref="A1:D40"/>
  <sheetViews>
    <sheetView workbookViewId="0">
      <selection activeCell="C17" sqref="C17"/>
    </sheetView>
  </sheetViews>
  <sheetFormatPr defaultRowHeight="14.4"/>
  <cols>
    <col min="1" max="1" width="5.6640625" customWidth="1"/>
    <col min="2" max="2" width="5" bestFit="1" customWidth="1"/>
    <col min="3" max="3" width="45.44140625" bestFit="1" customWidth="1"/>
    <col min="4" max="4" width="9" bestFit="1" customWidth="1"/>
    <col min="5" max="5" width="15.44140625" customWidth="1"/>
  </cols>
  <sheetData>
    <row r="1" spans="2:4" ht="15.6">
      <c r="C1" s="102" t="s">
        <v>518</v>
      </c>
    </row>
    <row r="2" spans="2:4">
      <c r="D2" t="s">
        <v>150</v>
      </c>
    </row>
    <row r="3" spans="2:4">
      <c r="B3" t="s">
        <v>163</v>
      </c>
      <c r="C3" t="s">
        <v>522</v>
      </c>
    </row>
    <row r="4" spans="2:4">
      <c r="B4">
        <v>2015</v>
      </c>
      <c r="C4" s="15">
        <v>51</v>
      </c>
      <c r="D4" s="2">
        <v>100</v>
      </c>
    </row>
    <row r="5" spans="2:4">
      <c r="B5">
        <f>B4+1</f>
        <v>2016</v>
      </c>
      <c r="C5" s="15">
        <v>49</v>
      </c>
      <c r="D5" s="2">
        <f t="shared" ref="D5:D14" si="0">C5/$C$4*100</f>
        <v>96.078431372549019</v>
      </c>
    </row>
    <row r="6" spans="2:4">
      <c r="B6">
        <f t="shared" ref="B6:B14" si="1">B5+1</f>
        <v>2017</v>
      </c>
      <c r="C6" s="15">
        <v>50</v>
      </c>
      <c r="D6" s="2">
        <f t="shared" si="0"/>
        <v>98.039215686274503</v>
      </c>
    </row>
    <row r="7" spans="2:4">
      <c r="B7">
        <f t="shared" si="1"/>
        <v>2018</v>
      </c>
      <c r="C7" s="15">
        <v>50</v>
      </c>
      <c r="D7" s="2">
        <f t="shared" si="0"/>
        <v>98.039215686274503</v>
      </c>
    </row>
    <row r="8" spans="2:4">
      <c r="B8">
        <f t="shared" si="1"/>
        <v>2019</v>
      </c>
      <c r="C8" s="15">
        <v>55</v>
      </c>
      <c r="D8" s="2">
        <f t="shared" si="0"/>
        <v>107.84313725490196</v>
      </c>
    </row>
    <row r="9" spans="2:4">
      <c r="B9">
        <f t="shared" si="1"/>
        <v>2020</v>
      </c>
      <c r="C9" s="15">
        <v>46</v>
      </c>
      <c r="D9" s="2">
        <f t="shared" si="0"/>
        <v>90.196078431372555</v>
      </c>
    </row>
    <row r="10" spans="2:4">
      <c r="B10">
        <f t="shared" si="1"/>
        <v>2021</v>
      </c>
      <c r="C10" s="15">
        <v>59</v>
      </c>
      <c r="D10" s="2">
        <f t="shared" si="0"/>
        <v>115.68627450980394</v>
      </c>
    </row>
    <row r="11" spans="2:4">
      <c r="B11">
        <f t="shared" si="1"/>
        <v>2022</v>
      </c>
      <c r="C11" s="15">
        <v>55</v>
      </c>
      <c r="D11" s="2">
        <f t="shared" si="0"/>
        <v>107.84313725490196</v>
      </c>
    </row>
    <row r="12" spans="2:4">
      <c r="B12">
        <f t="shared" si="1"/>
        <v>2023</v>
      </c>
      <c r="C12" s="15">
        <v>65</v>
      </c>
      <c r="D12" s="2">
        <f t="shared" si="0"/>
        <v>127.45098039215685</v>
      </c>
    </row>
    <row r="13" spans="2:4">
      <c r="B13">
        <f t="shared" si="1"/>
        <v>2024</v>
      </c>
      <c r="C13" s="15">
        <v>70</v>
      </c>
      <c r="D13" s="2">
        <f t="shared" si="0"/>
        <v>137.25490196078431</v>
      </c>
    </row>
    <row r="14" spans="2:4">
      <c r="B14">
        <f t="shared" si="1"/>
        <v>2025</v>
      </c>
      <c r="C14" s="15">
        <v>71</v>
      </c>
      <c r="D14" s="2">
        <f t="shared" si="0"/>
        <v>139.21568627450981</v>
      </c>
    </row>
    <row r="17" spans="1:4">
      <c r="C17" t="s">
        <v>255</v>
      </c>
      <c r="D17" s="11"/>
    </row>
    <row r="18" spans="1:4">
      <c r="C18" s="11" t="s">
        <v>520</v>
      </c>
    </row>
    <row r="19" spans="1:4">
      <c r="C19" t="s">
        <v>521</v>
      </c>
    </row>
    <row r="26" spans="1:4">
      <c r="A26" s="2"/>
      <c r="B26" s="2"/>
    </row>
    <row r="27" spans="1:4">
      <c r="A27" s="2"/>
      <c r="B27" s="2"/>
    </row>
    <row r="28" spans="1:4">
      <c r="A28" s="2"/>
      <c r="B28" s="2"/>
    </row>
    <row r="29" spans="1:4">
      <c r="A29" s="2"/>
      <c r="B29" s="2"/>
    </row>
    <row r="30" spans="1:4">
      <c r="A30" s="2"/>
      <c r="B30" s="2"/>
    </row>
    <row r="31" spans="1:4">
      <c r="A31" s="2"/>
      <c r="B31" s="2"/>
    </row>
    <row r="32" spans="1:4">
      <c r="A32" s="2"/>
      <c r="B32" s="2"/>
    </row>
    <row r="33" spans="1:2">
      <c r="A33" s="2"/>
      <c r="B33" s="2"/>
    </row>
    <row r="34" spans="1:2">
      <c r="A34" s="2"/>
      <c r="B34" s="2"/>
    </row>
    <row r="35" spans="1:2">
      <c r="A35" s="2"/>
      <c r="B35" s="2"/>
    </row>
    <row r="36" spans="1:2">
      <c r="A36" s="2"/>
      <c r="B36" s="2"/>
    </row>
    <row r="37" spans="1:2">
      <c r="A37" s="2"/>
      <c r="B37" s="2"/>
    </row>
    <row r="38" spans="1:2">
      <c r="A38" s="2"/>
      <c r="B38" s="2"/>
    </row>
    <row r="39" spans="1:2">
      <c r="A39" s="2"/>
      <c r="B39" s="2"/>
    </row>
    <row r="40" spans="1:2">
      <c r="A40" s="2"/>
      <c r="B40" s="2"/>
    </row>
  </sheetData>
  <hyperlinks>
    <hyperlink ref="C18" r:id="rId1" xr:uid="{2D0E547C-AA70-4ED2-991C-8D5C8103B03D}"/>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E24A6-A9DC-4DAE-BF25-D7F48FC3D488}">
  <sheetPr codeName="Sheet9">
    <tabColor rgb="FFFF0000"/>
  </sheetPr>
  <dimension ref="A1:AI52"/>
  <sheetViews>
    <sheetView showGridLines="0" tabSelected="1" workbookViewId="0">
      <selection activeCell="B2" sqref="B2"/>
    </sheetView>
  </sheetViews>
  <sheetFormatPr defaultRowHeight="14.4"/>
  <cols>
    <col min="1" max="1" width="19.88671875" customWidth="1"/>
    <col min="2" max="2" width="21.6640625" customWidth="1"/>
    <col min="3" max="3" width="28.88671875" customWidth="1"/>
    <col min="4" max="4" width="12.109375" customWidth="1"/>
    <col min="5" max="5" width="12.5546875" customWidth="1"/>
    <col min="6" max="6" width="14.6640625" customWidth="1"/>
    <col min="8" max="8" width="14.88671875" bestFit="1" customWidth="1"/>
  </cols>
  <sheetData>
    <row r="1" spans="1:35">
      <c r="D1" s="37" t="s">
        <v>170</v>
      </c>
      <c r="E1" s="37" t="s">
        <v>169</v>
      </c>
      <c r="F1" s="37" t="s">
        <v>168</v>
      </c>
    </row>
    <row r="2" spans="1:35">
      <c r="A2" s="44"/>
      <c r="B2" t="s">
        <v>163</v>
      </c>
      <c r="C2" s="38" t="s">
        <v>421</v>
      </c>
      <c r="D2" s="38" t="s">
        <v>165</v>
      </c>
      <c r="E2" s="38" t="s">
        <v>166</v>
      </c>
      <c r="F2" s="38" t="s">
        <v>179</v>
      </c>
      <c r="H2" s="38" t="s">
        <v>422</v>
      </c>
    </row>
    <row r="3" spans="1:35">
      <c r="A3" s="52"/>
      <c r="B3">
        <v>2015</v>
      </c>
      <c r="C3" s="75">
        <f>'Cefor ClaimsCosts'!E11</f>
        <v>100</v>
      </c>
      <c r="D3" s="64">
        <f>Steel!E12</f>
        <v>100</v>
      </c>
      <c r="E3" s="64">
        <f>'Wages combined'!Q9</f>
        <v>100.00000000000001</v>
      </c>
      <c r="F3" s="65">
        <f>'Shipyard Capacity'!D4</f>
        <v>100</v>
      </c>
      <c r="G3" s="78">
        <f t="shared" ref="G3:G12" si="0">B3</f>
        <v>2015</v>
      </c>
      <c r="H3" s="64">
        <f t="shared" ref="H3:H12" si="1">$E$22+(SUMPRODUCT(D3:F3,$C$18:$E$18))</f>
        <v>93.372111268652731</v>
      </c>
      <c r="AF3" s="65"/>
      <c r="AH3" s="2"/>
      <c r="AI3" s="74"/>
    </row>
    <row r="4" spans="1:35">
      <c r="A4" s="52"/>
      <c r="B4">
        <v>2016</v>
      </c>
      <c r="C4" s="75">
        <f>'Cefor ClaimsCosts'!E12</f>
        <v>80.664432982407121</v>
      </c>
      <c r="D4" s="64">
        <f>Steel!E13</f>
        <v>88.843890000000002</v>
      </c>
      <c r="E4" s="64">
        <f>'Wages combined'!Q10</f>
        <v>103.50439441891861</v>
      </c>
      <c r="F4" s="65">
        <f>'Shipyard Capacity'!D5</f>
        <v>96.078431372549019</v>
      </c>
      <c r="G4" s="78">
        <f t="shared" si="0"/>
        <v>2016</v>
      </c>
      <c r="H4" s="64">
        <f t="shared" si="1"/>
        <v>89.715114953208314</v>
      </c>
      <c r="AF4" s="65"/>
      <c r="AH4" s="2"/>
      <c r="AI4" s="74"/>
    </row>
    <row r="5" spans="1:35">
      <c r="A5" s="52"/>
      <c r="B5">
        <v>2017</v>
      </c>
      <c r="C5" s="75">
        <f>'Cefor ClaimsCosts'!E13</f>
        <v>93.473804560880012</v>
      </c>
      <c r="D5" s="64">
        <f>Steel!E14</f>
        <v>96.525810000000007</v>
      </c>
      <c r="E5" s="64">
        <f>'Wages combined'!Q11</f>
        <v>109.27410877354512</v>
      </c>
      <c r="F5" s="65">
        <f>'Shipyard Capacity'!D6</f>
        <v>98.039215686274503</v>
      </c>
      <c r="G5" s="78">
        <f t="shared" si="0"/>
        <v>2017</v>
      </c>
      <c r="H5" s="64">
        <f t="shared" si="1"/>
        <v>92.268783312860904</v>
      </c>
      <c r="AF5" s="65"/>
      <c r="AH5" s="2"/>
      <c r="AI5" s="74"/>
    </row>
    <row r="6" spans="1:35">
      <c r="A6" s="52"/>
      <c r="B6">
        <v>2018</v>
      </c>
      <c r="C6" s="75">
        <f>'Cefor ClaimsCosts'!E14</f>
        <v>94.380785328176103</v>
      </c>
      <c r="D6" s="64">
        <f>Steel!E15</f>
        <v>111.18762</v>
      </c>
      <c r="E6" s="64">
        <f>'Wages combined'!Q12</f>
        <v>115.50943045964075</v>
      </c>
      <c r="F6" s="65">
        <f>'Shipyard Capacity'!D7</f>
        <v>98.039215686274503</v>
      </c>
      <c r="G6" s="78">
        <f t="shared" si="0"/>
        <v>2018</v>
      </c>
      <c r="H6" s="64">
        <f t="shared" si="1"/>
        <v>96.227705370427969</v>
      </c>
      <c r="AF6" s="65"/>
      <c r="AH6" s="2"/>
      <c r="AI6" s="74"/>
    </row>
    <row r="7" spans="1:35">
      <c r="A7" s="52"/>
      <c r="B7">
        <v>2019</v>
      </c>
      <c r="C7" s="75">
        <f>'Cefor ClaimsCosts'!E15</f>
        <v>97.637810617512812</v>
      </c>
      <c r="D7" s="64">
        <f>Steel!E16</f>
        <v>110.8321</v>
      </c>
      <c r="E7" s="64">
        <f>'Wages combined'!Q13</f>
        <v>118.14916658122563</v>
      </c>
      <c r="F7" s="65">
        <f>'Shipyard Capacity'!D8</f>
        <v>107.84313725490196</v>
      </c>
      <c r="G7" s="78">
        <f t="shared" si="0"/>
        <v>2019</v>
      </c>
      <c r="H7" s="64">
        <f t="shared" si="1"/>
        <v>98.298371692036767</v>
      </c>
      <c r="AF7" s="65"/>
      <c r="AH7" s="2"/>
      <c r="AI7" s="74"/>
    </row>
    <row r="8" spans="1:35">
      <c r="A8" s="52"/>
      <c r="B8">
        <v>2020</v>
      </c>
      <c r="C8" s="75">
        <f>'Cefor ClaimsCosts'!E16</f>
        <v>96.183371112290345</v>
      </c>
      <c r="D8" s="64">
        <f>Steel!E17</f>
        <v>100.99905</v>
      </c>
      <c r="E8" s="64">
        <f>'Wages combined'!Q14</f>
        <v>127.3861719577658</v>
      </c>
      <c r="F8" s="65">
        <f>'Shipyard Capacity'!D9</f>
        <v>90.196078431372555</v>
      </c>
      <c r="G8" s="78">
        <f t="shared" si="0"/>
        <v>2020</v>
      </c>
      <c r="H8" s="64">
        <f t="shared" si="1"/>
        <v>92.180465544306344</v>
      </c>
      <c r="AF8" s="65"/>
      <c r="AH8" s="2"/>
      <c r="AI8" s="74"/>
    </row>
    <row r="9" spans="1:35">
      <c r="A9" s="52"/>
      <c r="B9">
        <v>2021</v>
      </c>
      <c r="C9" s="75">
        <f>'Cefor ClaimsCosts'!E17</f>
        <v>110.16689373276319</v>
      </c>
      <c r="D9" s="64">
        <f>Steel!E18</f>
        <v>139.22185999999999</v>
      </c>
      <c r="E9" s="64">
        <f>'Wages combined'!Q15</f>
        <v>142.74978811627395</v>
      </c>
      <c r="F9" s="65">
        <f>'Shipyard Capacity'!D10</f>
        <v>115.68627450980394</v>
      </c>
      <c r="G9" s="78">
        <f t="shared" si="0"/>
        <v>2021</v>
      </c>
      <c r="H9" s="64">
        <f t="shared" si="1"/>
        <v>107.94141028691321</v>
      </c>
      <c r="AF9" s="65"/>
      <c r="AH9" s="2"/>
      <c r="AI9" s="74"/>
    </row>
    <row r="10" spans="1:35">
      <c r="A10" s="52"/>
      <c r="B10">
        <v>2022</v>
      </c>
      <c r="C10" s="75">
        <f>'Cefor ClaimsCosts'!E18</f>
        <v>110.2443287202518</v>
      </c>
      <c r="D10" s="64">
        <f>Steel!E19</f>
        <v>174.39139</v>
      </c>
      <c r="E10" s="64">
        <f>'Wages combined'!Q16</f>
        <v>138.91202038094787</v>
      </c>
      <c r="F10" s="65">
        <f>'Shipyard Capacity'!D11</f>
        <v>107.84313725490196</v>
      </c>
      <c r="G10" s="78">
        <f t="shared" si="0"/>
        <v>2022</v>
      </c>
      <c r="H10" s="64">
        <f t="shared" si="1"/>
        <v>115.31182668201478</v>
      </c>
      <c r="AF10" s="65"/>
      <c r="AH10" s="2"/>
      <c r="AI10" s="74"/>
    </row>
    <row r="11" spans="1:35">
      <c r="A11" s="52"/>
      <c r="B11">
        <v>2023</v>
      </c>
      <c r="C11" s="75">
        <f>'Cefor ClaimsCosts'!E19</f>
        <v>123.11145473713341</v>
      </c>
      <c r="D11" s="64">
        <f>Steel!E20</f>
        <v>158.72085000000001</v>
      </c>
      <c r="E11" s="64">
        <f>'Wages combined'!Q17</f>
        <v>137.09015583739782</v>
      </c>
      <c r="F11" s="65">
        <f>'Shipyard Capacity'!D12</f>
        <v>127.45098039215685</v>
      </c>
      <c r="G11" s="78">
        <f t="shared" si="0"/>
        <v>2023</v>
      </c>
      <c r="H11" s="64">
        <f t="shared" si="1"/>
        <v>115.3963288882774</v>
      </c>
      <c r="AF11" s="65"/>
      <c r="AH11" s="2"/>
      <c r="AI11" s="74"/>
    </row>
    <row r="12" spans="1:35">
      <c r="A12" s="52"/>
      <c r="B12">
        <v>2024</v>
      </c>
      <c r="C12" s="75">
        <f>'Cefor ClaimsCosts'!E20</f>
        <v>113.58779792062901</v>
      </c>
      <c r="D12" s="64">
        <f>Steel!E21</f>
        <v>148.51595</v>
      </c>
      <c r="E12" s="64">
        <f>'Wages combined'!Q18</f>
        <v>142.43610878259355</v>
      </c>
      <c r="F12" s="65">
        <f>'Shipyard Capacity'!D13</f>
        <v>137.25490196078431</v>
      </c>
      <c r="G12" s="78">
        <f t="shared" si="0"/>
        <v>2024</v>
      </c>
      <c r="H12" s="64">
        <f t="shared" si="1"/>
        <v>114.97094557340307</v>
      </c>
      <c r="AF12" s="65"/>
      <c r="AH12" s="2"/>
      <c r="AI12" s="74"/>
    </row>
    <row r="13" spans="1:35">
      <c r="A13" s="52"/>
      <c r="B13">
        <v>2025</v>
      </c>
      <c r="C13" s="75">
        <f>'Cefor ClaimsCosts'!E21</f>
        <v>110.7744028885437</v>
      </c>
      <c r="D13" s="64">
        <f>Steel!E22</f>
        <v>144.91130000000001</v>
      </c>
      <c r="E13" s="64">
        <f>'Wages combined'!Q19</f>
        <v>146.146279011308</v>
      </c>
      <c r="F13" s="65">
        <f>'Shipyard Capacity'!D14</f>
        <v>139.21568627450981</v>
      </c>
      <c r="G13" s="78">
        <f t="shared" ref="G13" si="2">B13</f>
        <v>2025</v>
      </c>
      <c r="H13" s="64">
        <f t="shared" ref="H13" si="3">$E$22+(SUMPRODUCT(D13:F13,$C$18:$E$18))</f>
        <v>114.5420190284859</v>
      </c>
      <c r="AF13" s="65"/>
      <c r="AH13" s="2"/>
      <c r="AI13" s="74"/>
    </row>
    <row r="14" spans="1:35" ht="15" thickBot="1">
      <c r="A14" s="53"/>
      <c r="C14" s="71"/>
      <c r="D14" s="72"/>
      <c r="E14" s="72"/>
      <c r="F14" s="72"/>
      <c r="G14" s="71"/>
      <c r="H14" s="64"/>
      <c r="AF14" s="65"/>
      <c r="AH14" s="2"/>
      <c r="AI14" s="74"/>
    </row>
    <row r="15" spans="1:35" ht="15.6" thickTop="1" thickBot="1">
      <c r="B15" s="42" t="s">
        <v>266</v>
      </c>
      <c r="D15" s="70">
        <f>CORREL(D3:D12,E3:E12)</f>
        <v>0.8527967534953409</v>
      </c>
      <c r="E15" s="70">
        <f>CORREL(E3:E12,F3:F12)</f>
        <v>0.69985520995877071</v>
      </c>
      <c r="F15" s="70">
        <f>CORREL(F3:F12,D3:D12)</f>
        <v>0.72836053554684732</v>
      </c>
      <c r="H15" s="43">
        <f>CORREL(C3:C13,H3:H13)</f>
        <v>0.90695344895360441</v>
      </c>
      <c r="AF15" s="65"/>
      <c r="AH15" s="2"/>
      <c r="AI15" s="74"/>
    </row>
    <row r="16" spans="1:35">
      <c r="AF16" s="65"/>
      <c r="AH16" s="2"/>
      <c r="AI16" s="74"/>
    </row>
    <row r="17" spans="1:35" ht="15" thickBot="1">
      <c r="C17" s="37" t="s">
        <v>170</v>
      </c>
      <c r="D17" s="37" t="s">
        <v>169</v>
      </c>
      <c r="E17" s="37" t="s">
        <v>168</v>
      </c>
      <c r="AF17" s="65"/>
      <c r="AH17" s="2"/>
      <c r="AI17" s="74"/>
    </row>
    <row r="18" spans="1:35">
      <c r="A18" s="35"/>
      <c r="B18" s="45" t="s">
        <v>178</v>
      </c>
      <c r="C18" s="46">
        <f>D22</f>
        <v>0.25993501577336797</v>
      </c>
      <c r="D18" s="46">
        <f>C22</f>
        <v>2.3704349413207006E-2</v>
      </c>
      <c r="E18" s="47">
        <f>B22</f>
        <v>0.21425152948524631</v>
      </c>
      <c r="F18" s="36"/>
    </row>
    <row r="19" spans="1:35" ht="15" thickBot="1">
      <c r="A19" s="35"/>
      <c r="B19" s="105" t="s">
        <v>167</v>
      </c>
      <c r="C19" s="106"/>
      <c r="D19" s="106"/>
      <c r="E19" s="107"/>
      <c r="F19" s="36"/>
    </row>
    <row r="20" spans="1:35">
      <c r="A20" s="35"/>
      <c r="B20" s="48"/>
      <c r="C20" s="48"/>
      <c r="D20" s="48"/>
      <c r="E20" s="48"/>
      <c r="F20" s="36"/>
    </row>
    <row r="21" spans="1:35" ht="15" customHeight="1">
      <c r="A21" s="35"/>
      <c r="B21" s="37" t="s">
        <v>168</v>
      </c>
      <c r="C21" s="37" t="s">
        <v>169</v>
      </c>
      <c r="D21" s="37" t="s">
        <v>170</v>
      </c>
      <c r="E21" s="37" t="s">
        <v>171</v>
      </c>
      <c r="F21" s="36"/>
    </row>
    <row r="22" spans="1:35">
      <c r="A22" s="38" t="s">
        <v>172</v>
      </c>
      <c r="B22">
        <f t="array" ref="B22:E26">LINEST(C3:C13,D3:F13,TRUE,TRUE)</f>
        <v>0.21425152948524631</v>
      </c>
      <c r="C22" s="39">
        <v>2.3704349413207006E-2</v>
      </c>
      <c r="D22" s="39">
        <v>0.25993501577336797</v>
      </c>
      <c r="E22" s="39">
        <v>43.583021801470608</v>
      </c>
      <c r="F22" s="108"/>
    </row>
    <row r="23" spans="1:35">
      <c r="A23" s="38" t="s">
        <v>173</v>
      </c>
      <c r="B23" s="40">
        <v>0.17444282287537541</v>
      </c>
      <c r="C23" s="40">
        <v>0.23353526959511581</v>
      </c>
      <c r="D23" s="40">
        <v>0.12797158277148013</v>
      </c>
      <c r="E23" s="40">
        <v>16.504899366516028</v>
      </c>
      <c r="F23" s="108"/>
    </row>
    <row r="24" spans="1:35">
      <c r="A24" s="38" t="s">
        <v>174</v>
      </c>
      <c r="B24" s="40">
        <v>0.82256455856883792</v>
      </c>
      <c r="C24" s="40">
        <v>6.0170002584696451</v>
      </c>
      <c r="D24" s="41" t="e">
        <v>#N/A</v>
      </c>
      <c r="E24" s="41" t="e">
        <v>#N/A</v>
      </c>
      <c r="F24" s="108"/>
    </row>
    <row r="25" spans="1:35">
      <c r="A25" s="38" t="s">
        <v>175</v>
      </c>
      <c r="B25" s="40">
        <v>10.816989479928163</v>
      </c>
      <c r="C25" s="40">
        <v>7</v>
      </c>
      <c r="D25" s="41" t="e">
        <v>#N/A</v>
      </c>
      <c r="E25" s="41" t="e">
        <v>#N/A</v>
      </c>
      <c r="F25" s="108"/>
    </row>
    <row r="26" spans="1:35">
      <c r="A26" s="38" t="s">
        <v>176</v>
      </c>
      <c r="B26" s="40">
        <v>1174.8643406601004</v>
      </c>
      <c r="C26" s="40">
        <v>253.43004477296643</v>
      </c>
      <c r="D26" s="41" t="e">
        <v>#N/A</v>
      </c>
      <c r="E26" s="41" t="e">
        <v>#N/A</v>
      </c>
      <c r="F26" s="108"/>
    </row>
    <row r="27" spans="1:35">
      <c r="A27" s="35" t="s">
        <v>177</v>
      </c>
      <c r="B27" s="40">
        <f>1-TDIST(ABS(B22/B23),$C$24,2)</f>
        <v>0.7346407860382711</v>
      </c>
      <c r="C27" s="40">
        <f>1-TDIST(ABS(C22/C23),$C$24,2)</f>
        <v>7.7541166174011744E-2</v>
      </c>
      <c r="D27" s="40">
        <f>1-TDIST(ABS(D22/D23),$C$24,2)</f>
        <v>0.91148261716099721</v>
      </c>
      <c r="E27" s="40"/>
      <c r="F27" s="108"/>
    </row>
    <row r="36" spans="7:7">
      <c r="G36" s="74"/>
    </row>
    <row r="37" spans="7:7">
      <c r="G37" s="74"/>
    </row>
    <row r="38" spans="7:7">
      <c r="G38" s="74"/>
    </row>
    <row r="39" spans="7:7">
      <c r="G39" s="74"/>
    </row>
    <row r="40" spans="7:7">
      <c r="G40" s="74"/>
    </row>
    <row r="41" spans="7:7">
      <c r="G41" s="74"/>
    </row>
    <row r="42" spans="7:7">
      <c r="G42" s="74"/>
    </row>
    <row r="43" spans="7:7">
      <c r="G43" s="74"/>
    </row>
    <row r="44" spans="7:7">
      <c r="G44" s="74"/>
    </row>
    <row r="45" spans="7:7">
      <c r="G45" s="74"/>
    </row>
    <row r="46" spans="7:7">
      <c r="G46" s="74"/>
    </row>
    <row r="47" spans="7:7">
      <c r="G47" s="74"/>
    </row>
    <row r="48" spans="7:7">
      <c r="G48" s="74"/>
    </row>
    <row r="49" spans="7:7">
      <c r="G49" s="74"/>
    </row>
    <row r="50" spans="7:7">
      <c r="G50" s="74"/>
    </row>
    <row r="51" spans="7:7">
      <c r="G51" s="74"/>
    </row>
    <row r="52" spans="7:7">
      <c r="G52" s="74"/>
    </row>
  </sheetData>
  <mergeCells count="2">
    <mergeCell ref="B19:E19"/>
    <mergeCell ref="F22:F27"/>
  </mergeCell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48D02-5E82-41A5-811F-8199EA6BAD9D}">
  <dimension ref="B4:I29"/>
  <sheetViews>
    <sheetView showGridLines="0" workbookViewId="0">
      <selection activeCell="I6" sqref="I6"/>
    </sheetView>
  </sheetViews>
  <sheetFormatPr defaultRowHeight="14.4"/>
  <cols>
    <col min="2" max="2" width="12.6640625" customWidth="1"/>
    <col min="3" max="3" width="19.5546875" customWidth="1"/>
    <col min="4" max="4" width="20.88671875" customWidth="1"/>
    <col min="5" max="6" width="18.33203125" customWidth="1"/>
    <col min="9" max="9" width="45.33203125" bestFit="1" customWidth="1"/>
  </cols>
  <sheetData>
    <row r="4" spans="2:9">
      <c r="C4" t="s">
        <v>351</v>
      </c>
      <c r="D4" t="s">
        <v>351</v>
      </c>
      <c r="E4" t="s">
        <v>150</v>
      </c>
      <c r="F4" t="s">
        <v>150</v>
      </c>
      <c r="I4" s="80" t="s">
        <v>524</v>
      </c>
    </row>
    <row r="5" spans="2:9" ht="43.2">
      <c r="C5" s="104" t="s">
        <v>439</v>
      </c>
      <c r="D5" s="104" t="s">
        <v>525</v>
      </c>
      <c r="E5" s="104" t="s">
        <v>439</v>
      </c>
      <c r="F5" s="104" t="s">
        <v>525</v>
      </c>
      <c r="I5" s="80"/>
    </row>
    <row r="6" spans="2:9">
      <c r="B6">
        <v>2010</v>
      </c>
      <c r="C6">
        <v>100</v>
      </c>
      <c r="D6">
        <v>100</v>
      </c>
      <c r="I6" s="79"/>
    </row>
    <row r="7" spans="2:9">
      <c r="B7">
        <v>2011</v>
      </c>
      <c r="C7" s="2">
        <v>104.33015368670246</v>
      </c>
      <c r="D7" s="2">
        <v>106.89467927422065</v>
      </c>
      <c r="E7" s="2"/>
      <c r="F7" s="2"/>
    </row>
    <row r="8" spans="2:9">
      <c r="B8">
        <v>2012</v>
      </c>
      <c r="C8" s="2">
        <v>108.01694075455519</v>
      </c>
      <c r="D8" s="2">
        <v>96.295458392040928</v>
      </c>
      <c r="E8" s="2"/>
      <c r="F8" s="2"/>
    </row>
    <row r="9" spans="2:9">
      <c r="B9">
        <v>2013</v>
      </c>
      <c r="C9" s="2">
        <v>118.58288969688347</v>
      </c>
      <c r="D9" s="2">
        <v>108.7572091473685</v>
      </c>
      <c r="E9" s="2"/>
      <c r="F9" s="2"/>
    </row>
    <row r="10" spans="2:9">
      <c r="B10">
        <v>2014</v>
      </c>
      <c r="C10" s="2">
        <v>95.871575044426677</v>
      </c>
      <c r="D10" s="2">
        <v>87.575486138770358</v>
      </c>
      <c r="E10" s="2"/>
      <c r="F10" s="2"/>
    </row>
    <row r="11" spans="2:9">
      <c r="B11">
        <v>2015</v>
      </c>
      <c r="C11" s="2">
        <v>118.31353320973537</v>
      </c>
      <c r="D11" s="2">
        <v>106.44400917120265</v>
      </c>
      <c r="E11" s="2">
        <v>100</v>
      </c>
      <c r="F11" s="2">
        <v>100</v>
      </c>
    </row>
    <row r="12" spans="2:9">
      <c r="B12">
        <v>2016</v>
      </c>
      <c r="C12" s="2">
        <v>95.436940705084979</v>
      </c>
      <c r="D12" s="2">
        <v>78.641643973052695</v>
      </c>
      <c r="E12" s="2">
        <f>C12/$C$11*100</f>
        <v>80.664432982407121</v>
      </c>
      <c r="F12" s="2">
        <f>D12/$D$11*100</f>
        <v>73.880760960973262</v>
      </c>
    </row>
    <row r="13" spans="2:9">
      <c r="B13">
        <v>2017</v>
      </c>
      <c r="C13" s="2">
        <v>110.5921608015399</v>
      </c>
      <c r="D13" s="2">
        <v>90.098302337357936</v>
      </c>
      <c r="E13" s="2">
        <f t="shared" ref="E13:E21" si="0">C13/$C$11*100</f>
        <v>93.473804560880012</v>
      </c>
      <c r="F13" s="2">
        <f t="shared" ref="F13:F21" si="1">D13/$D$11*100</f>
        <v>84.643845190428166</v>
      </c>
    </row>
    <row r="14" spans="2:9">
      <c r="B14">
        <v>2018</v>
      </c>
      <c r="C14" s="2">
        <v>111.66524179286068</v>
      </c>
      <c r="D14" s="2">
        <v>92.312126715957717</v>
      </c>
      <c r="E14" s="2">
        <f t="shared" si="0"/>
        <v>94.380785328176103</v>
      </c>
      <c r="F14" s="2">
        <f t="shared" si="1"/>
        <v>86.723646952722845</v>
      </c>
    </row>
    <row r="15" spans="2:9">
      <c r="B15">
        <v>2019</v>
      </c>
      <c r="C15" s="2">
        <v>115.51874349020954</v>
      </c>
      <c r="D15" s="2">
        <v>87.571102905597968</v>
      </c>
      <c r="E15" s="2">
        <f t="shared" si="0"/>
        <v>97.637810617512812</v>
      </c>
      <c r="F15" s="2">
        <f t="shared" si="1"/>
        <v>82.269639773479568</v>
      </c>
    </row>
    <row r="16" spans="2:9">
      <c r="B16">
        <v>2020</v>
      </c>
      <c r="C16" s="2">
        <v>113.79794472318264</v>
      </c>
      <c r="D16" s="2">
        <v>78.850517901805546</v>
      </c>
      <c r="E16" s="2">
        <f>C16/$C$11*100</f>
        <v>96.183371112290345</v>
      </c>
      <c r="F16" s="2">
        <f t="shared" si="1"/>
        <v>74.076989880176143</v>
      </c>
    </row>
    <row r="17" spans="2:6">
      <c r="B17">
        <v>2021</v>
      </c>
      <c r="C17" s="2">
        <v>130.34234440264663</v>
      </c>
      <c r="D17" s="2">
        <v>86.654958348667151</v>
      </c>
      <c r="E17" s="2">
        <f t="shared" si="0"/>
        <v>110.16689373276319</v>
      </c>
      <c r="F17" s="2">
        <f t="shared" si="1"/>
        <v>81.408957651428608</v>
      </c>
    </row>
    <row r="18" spans="2:6">
      <c r="B18">
        <v>2022</v>
      </c>
      <c r="C18" s="2">
        <v>130.43396047228495</v>
      </c>
      <c r="D18" s="2">
        <v>94.973869272594754</v>
      </c>
      <c r="E18" s="2">
        <f t="shared" si="0"/>
        <v>110.2443287202518</v>
      </c>
      <c r="F18" s="2">
        <f t="shared" si="1"/>
        <v>89.224250394252309</v>
      </c>
    </row>
    <row r="19" spans="2:6">
      <c r="B19">
        <v>2023</v>
      </c>
      <c r="C19" s="2">
        <v>145.65751188540665</v>
      </c>
      <c r="D19" s="2">
        <v>108.62552059455935</v>
      </c>
      <c r="E19" s="2">
        <f t="shared" si="0"/>
        <v>123.11145473713341</v>
      </c>
      <c r="F19" s="2">
        <f t="shared" si="1"/>
        <v>102.04944499962227</v>
      </c>
    </row>
    <row r="20" spans="2:6">
      <c r="B20">
        <v>2024</v>
      </c>
      <c r="C20" s="2">
        <v>134.38973701503051</v>
      </c>
      <c r="D20" s="2">
        <v>107.87308375787738</v>
      </c>
      <c r="E20" s="2">
        <f t="shared" si="0"/>
        <v>113.58779792062901</v>
      </c>
      <c r="F20" s="2">
        <f t="shared" si="1"/>
        <v>101.3425599033725</v>
      </c>
    </row>
    <row r="21" spans="2:6">
      <c r="B21">
        <v>2025</v>
      </c>
      <c r="C21" s="2">
        <v>131.06110994942321</v>
      </c>
      <c r="D21" s="2">
        <v>111.64069496007214</v>
      </c>
      <c r="E21" s="2">
        <f t="shared" si="0"/>
        <v>110.7744028885437</v>
      </c>
      <c r="F21" s="2">
        <f t="shared" si="1"/>
        <v>104.8820838573557</v>
      </c>
    </row>
    <row r="24" spans="2:6">
      <c r="B24" t="s">
        <v>440</v>
      </c>
    </row>
    <row r="25" spans="2:6">
      <c r="B25" t="s">
        <v>441</v>
      </c>
    </row>
    <row r="28" spans="2:6">
      <c r="B28" t="s">
        <v>526</v>
      </c>
      <c r="D28" s="11"/>
    </row>
    <row r="29" spans="2:6">
      <c r="B29" s="11" t="s">
        <v>523</v>
      </c>
    </row>
  </sheetData>
  <hyperlinks>
    <hyperlink ref="B29" r:id="rId1" xr:uid="{E131FE09-7066-4587-878B-E5CB5A4F53D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140C8-6819-457C-97DE-A02F614E0C6D}">
  <dimension ref="A1:J23"/>
  <sheetViews>
    <sheetView workbookViewId="0">
      <selection activeCell="H16" sqref="H16"/>
    </sheetView>
  </sheetViews>
  <sheetFormatPr defaultRowHeight="14.4"/>
  <cols>
    <col min="2" max="2" width="20.5546875" customWidth="1"/>
    <col min="3" max="3" width="16.6640625" bestFit="1" customWidth="1"/>
    <col min="4" max="4" width="11.5546875" bestFit="1" customWidth="1"/>
    <col min="5" max="5" width="10.5546875" bestFit="1" customWidth="1"/>
    <col min="6" max="7" width="10.5546875" customWidth="1"/>
    <col min="8" max="13" width="17.44140625" customWidth="1"/>
  </cols>
  <sheetData>
    <row r="1" spans="1:8">
      <c r="B1" t="s">
        <v>514</v>
      </c>
    </row>
    <row r="2" spans="1:8">
      <c r="A2" s="17"/>
      <c r="B2" s="27" t="s">
        <v>442</v>
      </c>
      <c r="C2" s="28" t="s">
        <v>515</v>
      </c>
      <c r="D2" s="28"/>
      <c r="E2" s="28"/>
      <c r="F2" s="28"/>
      <c r="G2" s="28"/>
    </row>
    <row r="3" spans="1:8">
      <c r="A3" s="16"/>
      <c r="B3" s="12" t="s">
        <v>156</v>
      </c>
      <c r="C3" s="12" t="s">
        <v>157</v>
      </c>
      <c r="D3" s="12" t="s">
        <v>149</v>
      </c>
      <c r="E3" s="12" t="s">
        <v>158</v>
      </c>
      <c r="F3" s="12"/>
      <c r="G3" s="12"/>
    </row>
    <row r="4" spans="1:8">
      <c r="A4" s="96">
        <v>2010</v>
      </c>
      <c r="B4" s="74">
        <v>36200000</v>
      </c>
      <c r="C4" s="2">
        <v>31700000</v>
      </c>
      <c r="D4" s="2">
        <v>20200000</v>
      </c>
      <c r="E4" s="2">
        <v>4700000</v>
      </c>
      <c r="F4" s="2"/>
      <c r="G4" t="s">
        <v>516</v>
      </c>
    </row>
    <row r="5" spans="1:8">
      <c r="A5" s="96">
        <v>2011</v>
      </c>
      <c r="B5" s="74">
        <v>39200000</v>
      </c>
      <c r="C5" s="2">
        <v>35800000</v>
      </c>
      <c r="D5" s="2">
        <v>19300000</v>
      </c>
      <c r="E5" s="2">
        <v>2800000</v>
      </c>
      <c r="F5" s="2"/>
      <c r="G5" s="2"/>
    </row>
    <row r="6" spans="1:8">
      <c r="A6" s="96">
        <v>2012</v>
      </c>
      <c r="B6" s="74">
        <v>38800000</v>
      </c>
      <c r="C6" s="2">
        <v>31600000</v>
      </c>
      <c r="D6" s="2">
        <v>17400000</v>
      </c>
      <c r="E6" s="2">
        <v>2400000</v>
      </c>
      <c r="F6" s="2"/>
      <c r="G6" s="2"/>
      <c r="H6" s="97"/>
    </row>
    <row r="7" spans="1:8">
      <c r="A7" s="96">
        <v>2013</v>
      </c>
      <c r="B7" s="74">
        <v>25800000</v>
      </c>
      <c r="C7" s="2">
        <v>24500000</v>
      </c>
      <c r="D7" s="2">
        <v>14500000</v>
      </c>
      <c r="E7" s="2">
        <v>2100000</v>
      </c>
      <c r="F7" s="2"/>
      <c r="G7" s="2"/>
    </row>
    <row r="8" spans="1:8">
      <c r="A8" s="16">
        <v>2014</v>
      </c>
      <c r="B8" s="74">
        <v>22851302</v>
      </c>
      <c r="C8" s="74">
        <v>21871925</v>
      </c>
      <c r="D8" s="74">
        <v>13392130</v>
      </c>
      <c r="E8" s="74">
        <v>1789435</v>
      </c>
      <c r="F8" s="74"/>
      <c r="G8" s="74"/>
    </row>
    <row r="9" spans="1:8">
      <c r="A9" s="16">
        <v>2015</v>
      </c>
      <c r="B9" s="74">
        <v>25275424</v>
      </c>
      <c r="C9" s="74">
        <v>23756983</v>
      </c>
      <c r="D9" s="74">
        <v>12899210</v>
      </c>
      <c r="E9" s="74">
        <v>1589700</v>
      </c>
      <c r="F9" s="74"/>
      <c r="G9" s="74"/>
    </row>
    <row r="10" spans="1:8">
      <c r="A10" s="16">
        <v>2016</v>
      </c>
      <c r="B10" s="74">
        <v>22365449</v>
      </c>
      <c r="C10" s="74">
        <v>25455551</v>
      </c>
      <c r="D10" s="74">
        <v>13363959</v>
      </c>
      <c r="E10" s="74">
        <v>2607125</v>
      </c>
      <c r="F10" s="74"/>
      <c r="G10" s="74"/>
    </row>
    <row r="11" spans="1:8">
      <c r="A11" s="16">
        <v>2017</v>
      </c>
      <c r="B11" s="74">
        <v>23682160</v>
      </c>
      <c r="C11" s="74">
        <v>22616947</v>
      </c>
      <c r="D11" s="74">
        <v>13113388</v>
      </c>
      <c r="E11" s="74">
        <v>2324033</v>
      </c>
      <c r="F11" s="74"/>
      <c r="G11" s="74"/>
    </row>
    <row r="12" spans="1:8">
      <c r="A12" s="16">
        <v>2018</v>
      </c>
      <c r="B12" s="74">
        <v>23259789</v>
      </c>
      <c r="C12" s="74">
        <v>14633292</v>
      </c>
      <c r="D12" s="74">
        <v>14440056</v>
      </c>
      <c r="E12" s="74">
        <v>2028946</v>
      </c>
      <c r="F12" s="74"/>
      <c r="G12" s="74"/>
    </row>
    <row r="13" spans="1:8">
      <c r="A13" s="16">
        <v>2019</v>
      </c>
      <c r="B13" s="74">
        <v>23074209</v>
      </c>
      <c r="C13" s="74">
        <v>21670363</v>
      </c>
      <c r="D13" s="74">
        <v>16241929</v>
      </c>
      <c r="E13" s="74">
        <v>2326154</v>
      </c>
      <c r="F13" s="74"/>
      <c r="G13" s="74"/>
    </row>
    <row r="14" spans="1:8">
      <c r="A14" s="16">
        <v>2020</v>
      </c>
      <c r="B14" s="74">
        <v>23257200</v>
      </c>
      <c r="C14" s="74">
        <v>18173891</v>
      </c>
      <c r="D14" s="74">
        <v>12827375</v>
      </c>
      <c r="E14" s="74">
        <v>1668709</v>
      </c>
      <c r="F14" s="74"/>
      <c r="G14" s="74"/>
    </row>
    <row r="15" spans="1:8">
      <c r="A15" s="16">
        <v>2021</v>
      </c>
      <c r="B15" s="74">
        <v>26863204</v>
      </c>
      <c r="C15" s="74">
        <v>19687307</v>
      </c>
      <c r="D15" s="74">
        <v>10726209</v>
      </c>
      <c r="E15" s="74">
        <v>1858568</v>
      </c>
      <c r="F15" s="74"/>
      <c r="G15" s="74"/>
    </row>
    <row r="16" spans="1:8">
      <c r="A16" s="16">
        <v>2022</v>
      </c>
      <c r="B16" s="74">
        <v>25893611</v>
      </c>
      <c r="C16" s="74">
        <v>16254013</v>
      </c>
      <c r="D16" s="74">
        <v>9585299</v>
      </c>
      <c r="E16" s="74">
        <v>2464335</v>
      </c>
      <c r="F16" s="74"/>
      <c r="G16" s="74"/>
    </row>
    <row r="17" spans="1:10">
      <c r="A17" s="16">
        <v>2023</v>
      </c>
      <c r="B17" s="74">
        <v>32859862</v>
      </c>
      <c r="C17" s="74">
        <v>18317886</v>
      </c>
      <c r="D17" s="74">
        <v>9965182</v>
      </c>
      <c r="E17" s="74">
        <v>1623926</v>
      </c>
      <c r="F17" s="74"/>
      <c r="G17" s="74"/>
    </row>
    <row r="18" spans="1:10">
      <c r="A18" s="16">
        <v>2024</v>
      </c>
      <c r="B18" s="74">
        <v>39118358</v>
      </c>
      <c r="C18" s="74">
        <v>20090872</v>
      </c>
      <c r="D18" s="74">
        <v>9002442</v>
      </c>
      <c r="E18" s="74">
        <v>1465548</v>
      </c>
      <c r="F18" s="74"/>
      <c r="G18" s="74"/>
    </row>
    <row r="19" spans="1:10">
      <c r="A19" s="96">
        <v>2025</v>
      </c>
      <c r="B19" s="3">
        <f>B18*G23</f>
        <v>57379730.654700607</v>
      </c>
      <c r="C19" s="3">
        <f>C18*H23</f>
        <v>18955211.1983556</v>
      </c>
      <c r="D19" s="3">
        <f>D18*I23</f>
        <v>9584443.0646492448</v>
      </c>
      <c r="E19" s="3">
        <f>E18*J23</f>
        <v>1757114.9178947371</v>
      </c>
      <c r="F19" s="2"/>
      <c r="G19" t="s">
        <v>517</v>
      </c>
    </row>
    <row r="20" spans="1:10">
      <c r="G20" s="98" t="s">
        <v>156</v>
      </c>
      <c r="H20" s="98" t="s">
        <v>157</v>
      </c>
      <c r="I20" s="98" t="s">
        <v>149</v>
      </c>
      <c r="J20" s="98" t="s">
        <v>158</v>
      </c>
    </row>
    <row r="21" spans="1:10">
      <c r="F21">
        <v>2024</v>
      </c>
      <c r="G21" s="82">
        <v>67.97</v>
      </c>
      <c r="H21" s="82">
        <v>38.92</v>
      </c>
      <c r="I21" s="82">
        <v>14.54</v>
      </c>
      <c r="J21" s="82">
        <v>9.5</v>
      </c>
    </row>
    <row r="22" spans="1:10">
      <c r="F22">
        <v>2025</v>
      </c>
      <c r="G22" s="99">
        <v>99.7</v>
      </c>
      <c r="H22" s="99">
        <v>36.72</v>
      </c>
      <c r="I22" s="99">
        <v>15.48</v>
      </c>
      <c r="J22" s="99">
        <v>11.39</v>
      </c>
    </row>
    <row r="23" spans="1:10">
      <c r="G23" s="100">
        <f>(G22/G21)</f>
        <v>1.4668235986464617</v>
      </c>
      <c r="H23" s="100">
        <f t="shared" ref="H23:J23" si="0">(H22/H21)</f>
        <v>0.94347379239465567</v>
      </c>
      <c r="I23" s="100">
        <f t="shared" si="0"/>
        <v>1.0646492434663</v>
      </c>
      <c r="J23" s="100">
        <f t="shared" si="0"/>
        <v>1.1989473684210528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8189-1238-4626-9981-28A97BBCB52B}">
  <sheetPr codeName="Sheet13"/>
  <dimension ref="A1:AJ30"/>
  <sheetViews>
    <sheetView workbookViewId="0">
      <pane xSplit="3" ySplit="1" topLeftCell="D2" activePane="bottomRight" state="frozen"/>
      <selection pane="topRight" activeCell="D1" sqref="D1"/>
      <selection pane="bottomLeft" activeCell="A2" sqref="A2"/>
      <selection pane="bottomRight" activeCell="AJ1" sqref="AJ1"/>
    </sheetView>
  </sheetViews>
  <sheetFormatPr defaultRowHeight="14.4"/>
  <cols>
    <col min="1" max="1" width="17" bestFit="1" customWidth="1"/>
    <col min="2" max="2" width="10.5546875" bestFit="1" customWidth="1"/>
    <col min="3" max="4" width="19.33203125" customWidth="1"/>
    <col min="5" max="5" width="7" bestFit="1" customWidth="1"/>
    <col min="6" max="6" width="8" bestFit="1" customWidth="1"/>
    <col min="7" max="7" width="7" bestFit="1" customWidth="1"/>
    <col min="8" max="12" width="8" bestFit="1" customWidth="1"/>
    <col min="13" max="14" width="7" bestFit="1" customWidth="1"/>
    <col min="15" max="23" width="8" bestFit="1" customWidth="1"/>
    <col min="24" max="24" width="10" bestFit="1" customWidth="1"/>
    <col min="25" max="25" width="12" bestFit="1" customWidth="1"/>
    <col min="26" max="26" width="11" bestFit="1" customWidth="1"/>
    <col min="27" max="28" width="12" bestFit="1" customWidth="1"/>
    <col min="29" max="33" width="10" bestFit="1" customWidth="1"/>
    <col min="34" max="34" width="8" bestFit="1" customWidth="1"/>
    <col min="35" max="35" width="7.5546875" customWidth="1"/>
  </cols>
  <sheetData>
    <row r="1" spans="1:36" s="38" customFormat="1" ht="15" thickBot="1">
      <c r="A1" s="87" t="s">
        <v>443</v>
      </c>
      <c r="B1" s="87" t="s">
        <v>444</v>
      </c>
      <c r="C1" s="87" t="s">
        <v>445</v>
      </c>
      <c r="D1" s="88" t="s">
        <v>446</v>
      </c>
      <c r="E1" s="88" t="s">
        <v>447</v>
      </c>
      <c r="F1" s="88">
        <v>1997</v>
      </c>
      <c r="G1" s="88">
        <v>1998</v>
      </c>
      <c r="H1" s="88">
        <v>1999</v>
      </c>
      <c r="I1" s="88">
        <v>2000</v>
      </c>
      <c r="J1" s="88">
        <v>2001</v>
      </c>
      <c r="K1" s="88">
        <v>2002</v>
      </c>
      <c r="L1" s="88">
        <v>2003</v>
      </c>
      <c r="M1" s="88">
        <v>2004</v>
      </c>
      <c r="N1" s="88">
        <v>2005</v>
      </c>
      <c r="O1" s="88">
        <v>2006</v>
      </c>
      <c r="P1" s="88">
        <v>2007</v>
      </c>
      <c r="Q1" s="88">
        <v>2008</v>
      </c>
      <c r="R1" s="88">
        <v>2009</v>
      </c>
      <c r="S1" s="88">
        <v>2010</v>
      </c>
      <c r="T1" s="88">
        <v>2011</v>
      </c>
      <c r="U1" s="88">
        <v>2012</v>
      </c>
      <c r="V1" s="88">
        <v>2013</v>
      </c>
      <c r="W1" s="88">
        <v>2014</v>
      </c>
      <c r="X1" s="88">
        <v>2015</v>
      </c>
      <c r="Y1" s="88">
        <v>2016</v>
      </c>
      <c r="Z1" s="88">
        <v>2017</v>
      </c>
      <c r="AA1" s="88">
        <v>2018</v>
      </c>
      <c r="AB1" s="88">
        <v>2019</v>
      </c>
      <c r="AC1" s="88">
        <v>2020</v>
      </c>
      <c r="AD1" s="88">
        <v>2021</v>
      </c>
      <c r="AE1" s="88">
        <v>2022</v>
      </c>
      <c r="AF1" s="88">
        <v>2023</v>
      </c>
      <c r="AG1" s="88">
        <v>2024</v>
      </c>
      <c r="AH1" s="88">
        <v>2025</v>
      </c>
      <c r="AI1" s="89">
        <v>2026</v>
      </c>
      <c r="AJ1" s="89"/>
    </row>
    <row r="2" spans="1:36" ht="15" thickBot="1">
      <c r="A2" s="90" t="s">
        <v>448</v>
      </c>
      <c r="B2" s="90" t="s">
        <v>449</v>
      </c>
      <c r="C2" s="90" t="s">
        <v>450</v>
      </c>
      <c r="D2" s="91" t="s">
        <v>451</v>
      </c>
      <c r="E2" s="91" t="s">
        <v>452</v>
      </c>
      <c r="F2" s="91">
        <v>0.74370000000000003</v>
      </c>
      <c r="G2" s="91">
        <v>0.62909999999999999</v>
      </c>
      <c r="H2" s="91">
        <v>0.64539999999999997</v>
      </c>
      <c r="I2" s="91">
        <v>0.58150000000000002</v>
      </c>
      <c r="J2" s="91">
        <v>0.51690000000000003</v>
      </c>
      <c r="K2" s="91">
        <v>0.54369999999999996</v>
      </c>
      <c r="L2" s="91">
        <v>0.65239999999999998</v>
      </c>
      <c r="M2" s="91">
        <v>0.73650000000000004</v>
      </c>
      <c r="N2" s="91">
        <v>0.76270000000000004</v>
      </c>
      <c r="O2" s="91">
        <v>0.75349999999999995</v>
      </c>
      <c r="P2" s="91">
        <v>0.83909999999999996</v>
      </c>
      <c r="Q2" s="91">
        <v>0.85370000000000001</v>
      </c>
      <c r="R2" s="91">
        <v>0.79269999999999996</v>
      </c>
      <c r="S2" s="91">
        <v>0.92</v>
      </c>
      <c r="T2" s="91">
        <v>1.0331999999999999</v>
      </c>
      <c r="U2" s="91">
        <v>1.0359</v>
      </c>
      <c r="V2" s="91">
        <v>0.96830000000000005</v>
      </c>
      <c r="W2" s="91">
        <v>0.90339999999999998</v>
      </c>
      <c r="X2" s="91">
        <v>0.75219999999999998</v>
      </c>
      <c r="Y2" s="91">
        <v>0.74450000000000005</v>
      </c>
      <c r="Z2" s="91">
        <v>0.7671</v>
      </c>
      <c r="AA2" s="91">
        <v>0.74809999999999999</v>
      </c>
      <c r="AB2" s="91">
        <v>0.69520000000000004</v>
      </c>
      <c r="AC2" s="91">
        <v>0.68989999999999996</v>
      </c>
      <c r="AD2" s="91">
        <v>0.75149999999999995</v>
      </c>
      <c r="AE2" s="91">
        <v>0.69510000000000005</v>
      </c>
      <c r="AF2" s="91">
        <v>0.66439999999999999</v>
      </c>
      <c r="AG2" s="91">
        <v>0.65969999999999995</v>
      </c>
      <c r="AH2" s="91">
        <v>0.64500000000000002</v>
      </c>
      <c r="AI2" s="91">
        <v>0.65359999999999996</v>
      </c>
      <c r="AJ2" s="91">
        <f>AI2</f>
        <v>0.65359999999999996</v>
      </c>
    </row>
    <row r="3" spans="1:36" ht="15" thickBot="1">
      <c r="A3" s="92" t="str">
        <f t="shared" ref="A3:A6" si="0">E3</f>
        <v>BRL</v>
      </c>
      <c r="B3" s="92" t="s">
        <v>453</v>
      </c>
      <c r="C3" s="92" t="s">
        <v>454</v>
      </c>
      <c r="D3" s="93" t="s">
        <v>455</v>
      </c>
      <c r="E3" s="93" t="s">
        <v>456</v>
      </c>
      <c r="F3" s="93">
        <v>1.0779000000000001</v>
      </c>
      <c r="G3" s="93">
        <v>1.1605000000000001</v>
      </c>
      <c r="H3" s="93">
        <v>1.8207</v>
      </c>
      <c r="I3" s="93">
        <v>1.8301000000000001</v>
      </c>
      <c r="J3" s="93">
        <v>2.3527</v>
      </c>
      <c r="K3" s="93">
        <v>2.9213</v>
      </c>
      <c r="L3" s="93">
        <v>3.0750000000000002</v>
      </c>
      <c r="M3" s="93">
        <v>2.9262000000000001</v>
      </c>
      <c r="N3" s="93">
        <v>2.4352</v>
      </c>
      <c r="O3" s="93">
        <v>2.1738</v>
      </c>
      <c r="P3" s="93">
        <v>1.9460999999999999</v>
      </c>
      <c r="Q3" s="93">
        <v>1.8327</v>
      </c>
      <c r="R3" s="93">
        <v>1.9976</v>
      </c>
      <c r="S3" s="93">
        <v>1.76</v>
      </c>
      <c r="T3" s="93">
        <v>1.6722999999999999</v>
      </c>
      <c r="U3" s="93">
        <v>1.9535</v>
      </c>
      <c r="V3" s="93">
        <v>2.157</v>
      </c>
      <c r="W3" s="93">
        <v>2.3512</v>
      </c>
      <c r="X3" s="93">
        <v>3.3359999999999999</v>
      </c>
      <c r="Y3" s="93">
        <v>3.4839000000000002</v>
      </c>
      <c r="Z3" s="93">
        <v>3.1909999999999998</v>
      </c>
      <c r="AA3" s="93">
        <v>3.6513</v>
      </c>
      <c r="AB3" s="93">
        <v>3.944</v>
      </c>
      <c r="AC3" s="93">
        <v>5.1586999999999996</v>
      </c>
      <c r="AD3" s="93">
        <v>5.3958000000000004</v>
      </c>
      <c r="AE3" s="93">
        <v>5.1604999999999999</v>
      </c>
      <c r="AF3" s="93">
        <v>4.9946000000000002</v>
      </c>
      <c r="AG3" s="93">
        <v>5.3872</v>
      </c>
      <c r="AH3" s="93">
        <v>5.5891000000000002</v>
      </c>
      <c r="AI3" s="93">
        <v>5.5331999999999999</v>
      </c>
      <c r="AJ3" s="91">
        <f t="shared" ref="AJ3:AJ24" si="1">AI3</f>
        <v>5.5331999999999999</v>
      </c>
    </row>
    <row r="4" spans="1:36" ht="15" thickBot="1">
      <c r="A4" s="90" t="str">
        <f t="shared" si="0"/>
        <v>CAD</v>
      </c>
      <c r="B4" s="90" t="s">
        <v>453</v>
      </c>
      <c r="C4" s="90" t="s">
        <v>457</v>
      </c>
      <c r="D4" s="91" t="s">
        <v>451</v>
      </c>
      <c r="E4" s="91" t="s">
        <v>458</v>
      </c>
      <c r="F4" s="91">
        <v>1.3849</v>
      </c>
      <c r="G4" s="91">
        <v>1.4836</v>
      </c>
      <c r="H4" s="91">
        <v>1.4858</v>
      </c>
      <c r="I4" s="91">
        <v>1.4855</v>
      </c>
      <c r="J4" s="91">
        <v>1.5487</v>
      </c>
      <c r="K4" s="91">
        <v>1.5704</v>
      </c>
      <c r="L4" s="91">
        <v>1.4008</v>
      </c>
      <c r="M4" s="91">
        <v>1.3017000000000001</v>
      </c>
      <c r="N4" s="91">
        <v>1.2115</v>
      </c>
      <c r="O4" s="91">
        <v>1.1339999999999999</v>
      </c>
      <c r="P4" s="91">
        <v>1.0733999999999999</v>
      </c>
      <c r="Q4" s="91">
        <v>1.0660000000000001</v>
      </c>
      <c r="R4" s="91">
        <v>1.1412</v>
      </c>
      <c r="S4" s="91">
        <v>1.0298</v>
      </c>
      <c r="T4" s="91">
        <v>0.98870000000000002</v>
      </c>
      <c r="U4" s="91">
        <v>0.99950000000000006</v>
      </c>
      <c r="V4" s="91">
        <v>1.03</v>
      </c>
      <c r="W4" s="91">
        <v>1.1043000000000001</v>
      </c>
      <c r="X4" s="91">
        <v>1.2790999999999999</v>
      </c>
      <c r="Y4" s="91">
        <v>1.3243</v>
      </c>
      <c r="Z4" s="91">
        <v>1.2984</v>
      </c>
      <c r="AA4" s="91">
        <v>1.2957000000000001</v>
      </c>
      <c r="AB4" s="91">
        <v>1.3269</v>
      </c>
      <c r="AC4" s="91">
        <v>1.3422000000000001</v>
      </c>
      <c r="AD4" s="91">
        <v>1.2533000000000001</v>
      </c>
      <c r="AE4" s="91">
        <v>1.3013999999999999</v>
      </c>
      <c r="AF4" s="91">
        <v>1.3493999999999999</v>
      </c>
      <c r="AG4" s="91">
        <v>1.3698999999999999</v>
      </c>
      <c r="AH4" s="91">
        <v>1.3973</v>
      </c>
      <c r="AI4" s="91">
        <v>1.3691</v>
      </c>
      <c r="AJ4" s="91">
        <f t="shared" si="1"/>
        <v>1.3691</v>
      </c>
    </row>
    <row r="5" spans="1:36" ht="15" thickBot="1">
      <c r="A5" s="92" t="str">
        <f t="shared" si="0"/>
        <v>CNY</v>
      </c>
      <c r="B5" s="92" t="s">
        <v>453</v>
      </c>
      <c r="C5" s="92" t="s">
        <v>459</v>
      </c>
      <c r="D5" s="93" t="s">
        <v>460</v>
      </c>
      <c r="E5" s="93" t="s">
        <v>461</v>
      </c>
      <c r="F5" s="93">
        <v>8.3193000000000001</v>
      </c>
      <c r="G5" s="93">
        <v>8.3008000000000006</v>
      </c>
      <c r="H5" s="93">
        <v>8.2782999999999998</v>
      </c>
      <c r="I5" s="93">
        <v>8.2783999999999995</v>
      </c>
      <c r="J5" s="93">
        <v>8.2769999999999992</v>
      </c>
      <c r="K5" s="93">
        <v>8.2771000000000008</v>
      </c>
      <c r="L5" s="93">
        <v>8.2772000000000006</v>
      </c>
      <c r="M5" s="93">
        <v>8.2767999999999997</v>
      </c>
      <c r="N5" s="93">
        <v>8.1936</v>
      </c>
      <c r="O5" s="93">
        <v>7.9722999999999997</v>
      </c>
      <c r="P5" s="93">
        <v>7.6058000000000003</v>
      </c>
      <c r="Q5" s="93">
        <v>6.9477000000000002</v>
      </c>
      <c r="R5" s="93">
        <v>6.8307000000000002</v>
      </c>
      <c r="S5" s="93">
        <v>6.7695999999999996</v>
      </c>
      <c r="T5" s="93">
        <v>6.4630000000000001</v>
      </c>
      <c r="U5" s="93">
        <v>6.3093000000000004</v>
      </c>
      <c r="V5" s="93">
        <v>6.1478000000000002</v>
      </c>
      <c r="W5" s="93">
        <v>6.1619999999999999</v>
      </c>
      <c r="X5" s="93">
        <v>6.2827000000000002</v>
      </c>
      <c r="Y5" s="93">
        <v>6.64</v>
      </c>
      <c r="Z5" s="93">
        <v>6.7568999999999999</v>
      </c>
      <c r="AA5" s="93">
        <v>6.609</v>
      </c>
      <c r="AB5" s="93">
        <v>6.9081000000000001</v>
      </c>
      <c r="AC5" s="93">
        <v>6.9042000000000003</v>
      </c>
      <c r="AD5" s="93">
        <v>6.4508000000000001</v>
      </c>
      <c r="AE5" s="93">
        <v>6.7290000000000001</v>
      </c>
      <c r="AF5" s="93">
        <v>7.0808999999999997</v>
      </c>
      <c r="AG5" s="93">
        <v>7.1957000000000004</v>
      </c>
      <c r="AH5" s="93">
        <v>7.1875</v>
      </c>
      <c r="AI5" s="93">
        <v>7.1741000000000001</v>
      </c>
      <c r="AJ5" s="91">
        <f t="shared" si="1"/>
        <v>7.1741000000000001</v>
      </c>
    </row>
    <row r="6" spans="1:36" ht="15" thickBot="1">
      <c r="A6" s="90" t="str">
        <f t="shared" si="0"/>
        <v>DKK</v>
      </c>
      <c r="B6" s="90" t="s">
        <v>453</v>
      </c>
      <c r="C6" s="90" t="s">
        <v>462</v>
      </c>
      <c r="D6" s="91" t="s">
        <v>463</v>
      </c>
      <c r="E6" s="91" t="s">
        <v>464</v>
      </c>
      <c r="F6" s="91">
        <v>6.6092000000000004</v>
      </c>
      <c r="G6" s="91">
        <v>6.7030000000000003</v>
      </c>
      <c r="H6" s="91">
        <v>6.99</v>
      </c>
      <c r="I6" s="91">
        <v>8.0952999999999999</v>
      </c>
      <c r="J6" s="91">
        <v>8.3323</v>
      </c>
      <c r="K6" s="91">
        <v>7.8861999999999997</v>
      </c>
      <c r="L6" s="91">
        <v>6.5773999999999999</v>
      </c>
      <c r="M6" s="91">
        <v>5.9890999999999996</v>
      </c>
      <c r="N6" s="91">
        <v>5.9953000000000003</v>
      </c>
      <c r="O6" s="91">
        <v>5.9421999999999997</v>
      </c>
      <c r="P6" s="91">
        <v>5.4413</v>
      </c>
      <c r="Q6" s="91">
        <v>5.0884999999999998</v>
      </c>
      <c r="R6" s="91">
        <v>5.3574000000000002</v>
      </c>
      <c r="S6" s="91">
        <v>5.6265000000000001</v>
      </c>
      <c r="T6" s="91">
        <v>5.3535000000000004</v>
      </c>
      <c r="U6" s="91">
        <v>5.7922000000000002</v>
      </c>
      <c r="V6" s="91">
        <v>5.617</v>
      </c>
      <c r="W6" s="91">
        <v>5.6151</v>
      </c>
      <c r="X6" s="91">
        <v>6.7263000000000002</v>
      </c>
      <c r="Y6" s="91">
        <v>6.7275999999999998</v>
      </c>
      <c r="Z6" s="91">
        <v>6.5956999999999999</v>
      </c>
      <c r="AA6" s="91">
        <v>6.3131000000000004</v>
      </c>
      <c r="AB6" s="91">
        <v>6.6703000000000001</v>
      </c>
      <c r="AC6" s="91">
        <v>6.5430000000000001</v>
      </c>
      <c r="AD6" s="91">
        <v>6.2896999999999998</v>
      </c>
      <c r="AE6" s="91">
        <v>7.0785999999999998</v>
      </c>
      <c r="AF6" s="91">
        <v>6.89</v>
      </c>
      <c r="AG6" s="91">
        <v>6.8955000000000002</v>
      </c>
      <c r="AH6" s="91">
        <v>6.6136999999999997</v>
      </c>
      <c r="AI6" s="91">
        <v>6.3944000000000001</v>
      </c>
      <c r="AJ6" s="91">
        <f t="shared" si="1"/>
        <v>6.3944000000000001</v>
      </c>
    </row>
    <row r="7" spans="1:36" ht="15" thickBot="1">
      <c r="A7" s="92" t="s">
        <v>448</v>
      </c>
      <c r="B7" s="92" t="s">
        <v>449</v>
      </c>
      <c r="C7" s="92" t="s">
        <v>465</v>
      </c>
      <c r="D7" s="93" t="s">
        <v>466</v>
      </c>
      <c r="E7" s="93" t="s">
        <v>467</v>
      </c>
      <c r="F7" s="93" t="s">
        <v>468</v>
      </c>
      <c r="G7" s="93" t="s">
        <v>468</v>
      </c>
      <c r="H7" s="93">
        <v>1.0652999999999999</v>
      </c>
      <c r="I7" s="93">
        <v>0.92320000000000002</v>
      </c>
      <c r="J7" s="93">
        <v>0.8952</v>
      </c>
      <c r="K7" s="93">
        <v>0.94540000000000002</v>
      </c>
      <c r="L7" s="93">
        <v>1.1321000000000001</v>
      </c>
      <c r="M7" s="93">
        <v>1.2438</v>
      </c>
      <c r="N7" s="93">
        <v>1.2448999999999999</v>
      </c>
      <c r="O7" s="93">
        <v>1.2563</v>
      </c>
      <c r="P7" s="93">
        <v>1.3711</v>
      </c>
      <c r="Q7" s="93">
        <v>1.4725999999999999</v>
      </c>
      <c r="R7" s="93">
        <v>1.3935</v>
      </c>
      <c r="S7" s="93">
        <v>1.3261000000000001</v>
      </c>
      <c r="T7" s="93">
        <v>1.3931</v>
      </c>
      <c r="U7" s="93">
        <v>1.2859</v>
      </c>
      <c r="V7" s="93">
        <v>1.3281000000000001</v>
      </c>
      <c r="W7" s="93">
        <v>1.3297000000000001</v>
      </c>
      <c r="X7" s="93">
        <v>1.1095999999999999</v>
      </c>
      <c r="Y7" s="93">
        <v>1.1072</v>
      </c>
      <c r="Z7" s="93">
        <v>1.1301000000000001</v>
      </c>
      <c r="AA7" s="93">
        <v>1.1817</v>
      </c>
      <c r="AB7" s="93">
        <v>1.1194</v>
      </c>
      <c r="AC7" s="93">
        <v>1.141</v>
      </c>
      <c r="AD7" s="93">
        <v>1.1830000000000001</v>
      </c>
      <c r="AE7" s="93">
        <v>1.0533999999999999</v>
      </c>
      <c r="AF7" s="93">
        <v>1.0817000000000001</v>
      </c>
      <c r="AG7" s="93">
        <v>1.0820000000000001</v>
      </c>
      <c r="AH7" s="93">
        <v>1.1306</v>
      </c>
      <c r="AI7" s="93">
        <v>1.1671</v>
      </c>
      <c r="AJ7" s="91">
        <f t="shared" si="1"/>
        <v>1.1671</v>
      </c>
    </row>
    <row r="8" spans="1:36" ht="15" thickBot="1">
      <c r="A8" s="90" t="str">
        <f t="shared" ref="A8:A9" si="2">E8</f>
        <v>HKD</v>
      </c>
      <c r="B8" s="90" t="s">
        <v>453</v>
      </c>
      <c r="C8" s="90" t="s">
        <v>469</v>
      </c>
      <c r="D8" s="91" t="s">
        <v>451</v>
      </c>
      <c r="E8" s="91" t="s">
        <v>470</v>
      </c>
      <c r="F8" s="91">
        <v>7.7431000000000001</v>
      </c>
      <c r="G8" s="91">
        <v>7.7466999999999997</v>
      </c>
      <c r="H8" s="91">
        <v>7.7594000000000003</v>
      </c>
      <c r="I8" s="91">
        <v>7.7923999999999998</v>
      </c>
      <c r="J8" s="91">
        <v>7.7996999999999996</v>
      </c>
      <c r="K8" s="91">
        <v>7.7995999999999999</v>
      </c>
      <c r="L8" s="91">
        <v>7.7874999999999996</v>
      </c>
      <c r="M8" s="91">
        <v>7.7891000000000004</v>
      </c>
      <c r="N8" s="91">
        <v>7.7774999999999999</v>
      </c>
      <c r="O8" s="91">
        <v>7.7680999999999996</v>
      </c>
      <c r="P8" s="91">
        <v>7.8015999999999996</v>
      </c>
      <c r="Q8" s="91">
        <v>7.7862</v>
      </c>
      <c r="R8" s="91">
        <v>7.7514000000000003</v>
      </c>
      <c r="S8" s="91">
        <v>7.7686999999999999</v>
      </c>
      <c r="T8" s="91">
        <v>7.7840999999999996</v>
      </c>
      <c r="U8" s="91">
        <v>7.7568999999999999</v>
      </c>
      <c r="V8" s="91">
        <v>7.7565</v>
      </c>
      <c r="W8" s="91">
        <v>7.7545000000000002</v>
      </c>
      <c r="X8" s="91">
        <v>7.7523999999999997</v>
      </c>
      <c r="Y8" s="91">
        <v>7.7619999999999996</v>
      </c>
      <c r="Z8" s="91">
        <v>7.7926000000000002</v>
      </c>
      <c r="AA8" s="91">
        <v>7.8376000000000001</v>
      </c>
      <c r="AB8" s="91">
        <v>7.8350999999999997</v>
      </c>
      <c r="AC8" s="91">
        <v>7.7558999999999996</v>
      </c>
      <c r="AD8" s="91">
        <v>7.7727000000000004</v>
      </c>
      <c r="AE8" s="91">
        <v>7.8305999999999996</v>
      </c>
      <c r="AF8" s="91">
        <v>7.8292000000000002</v>
      </c>
      <c r="AG8" s="91">
        <v>7.8029999999999999</v>
      </c>
      <c r="AH8" s="91">
        <v>7.7956000000000003</v>
      </c>
      <c r="AI8" s="91">
        <v>7.8495999999999997</v>
      </c>
      <c r="AJ8" s="91">
        <f t="shared" si="1"/>
        <v>7.8495999999999997</v>
      </c>
    </row>
    <row r="9" spans="1:36" ht="15" thickBot="1">
      <c r="A9" s="92" t="str">
        <f t="shared" si="2"/>
        <v>INR</v>
      </c>
      <c r="B9" s="92" t="s">
        <v>453</v>
      </c>
      <c r="C9" s="92" t="s">
        <v>471</v>
      </c>
      <c r="D9" s="93" t="s">
        <v>472</v>
      </c>
      <c r="E9" s="93" t="s">
        <v>473</v>
      </c>
      <c r="F9" s="93">
        <v>36.36</v>
      </c>
      <c r="G9" s="93">
        <v>41.36</v>
      </c>
      <c r="H9" s="93">
        <v>43.13</v>
      </c>
      <c r="I9" s="93">
        <v>45</v>
      </c>
      <c r="J9" s="93">
        <v>47.22</v>
      </c>
      <c r="K9" s="93">
        <v>48.63</v>
      </c>
      <c r="L9" s="93">
        <v>46.59</v>
      </c>
      <c r="M9" s="93">
        <v>45.26</v>
      </c>
      <c r="N9" s="93">
        <v>44</v>
      </c>
      <c r="O9" s="93">
        <v>45.19</v>
      </c>
      <c r="P9" s="93">
        <v>41.18</v>
      </c>
      <c r="Q9" s="93">
        <v>43.39</v>
      </c>
      <c r="R9" s="93">
        <v>48.33</v>
      </c>
      <c r="S9" s="93">
        <v>45.65</v>
      </c>
      <c r="T9" s="93">
        <v>46.58</v>
      </c>
      <c r="U9" s="93">
        <v>53.37</v>
      </c>
      <c r="V9" s="93">
        <v>58.51</v>
      </c>
      <c r="W9" s="93">
        <v>61</v>
      </c>
      <c r="X9" s="93">
        <v>64.11</v>
      </c>
      <c r="Y9" s="93">
        <v>67.16</v>
      </c>
      <c r="Z9" s="93">
        <v>65.065899999999999</v>
      </c>
      <c r="AA9" s="93">
        <v>68.373400000000004</v>
      </c>
      <c r="AB9" s="93">
        <v>70.377700000000004</v>
      </c>
      <c r="AC9" s="93">
        <v>74.142899999999997</v>
      </c>
      <c r="AD9" s="93">
        <v>73.935100000000006</v>
      </c>
      <c r="AE9" s="93">
        <v>78.5792</v>
      </c>
      <c r="AF9" s="93">
        <v>82.570800000000006</v>
      </c>
      <c r="AG9" s="93">
        <v>83.656599999999997</v>
      </c>
      <c r="AH9" s="93">
        <v>87.146799999999999</v>
      </c>
      <c r="AI9" s="93">
        <v>86.171400000000006</v>
      </c>
      <c r="AJ9" s="91">
        <f t="shared" si="1"/>
        <v>86.171400000000006</v>
      </c>
    </row>
    <row r="10" spans="1:36" ht="15" thickBot="1">
      <c r="A10" s="90" t="s">
        <v>474</v>
      </c>
      <c r="B10" s="90" t="s">
        <v>453</v>
      </c>
      <c r="C10" s="90" t="s">
        <v>475</v>
      </c>
      <c r="D10" s="91" t="s">
        <v>476</v>
      </c>
      <c r="E10" s="91" t="s">
        <v>474</v>
      </c>
      <c r="F10" s="91">
        <v>121.06</v>
      </c>
      <c r="G10" s="91">
        <v>130.99</v>
      </c>
      <c r="H10" s="91">
        <v>113.73</v>
      </c>
      <c r="I10" s="91">
        <v>107.8</v>
      </c>
      <c r="J10" s="91">
        <v>121.57</v>
      </c>
      <c r="K10" s="91">
        <v>125.22</v>
      </c>
      <c r="L10" s="91">
        <v>115.94</v>
      </c>
      <c r="M10" s="91">
        <v>108.15</v>
      </c>
      <c r="N10" s="91">
        <v>110.11</v>
      </c>
      <c r="O10" s="91">
        <v>116.31</v>
      </c>
      <c r="P10" s="91">
        <v>117.76</v>
      </c>
      <c r="Q10" s="91">
        <v>103.39</v>
      </c>
      <c r="R10" s="91">
        <v>93.68</v>
      </c>
      <c r="S10" s="91">
        <v>87.78</v>
      </c>
      <c r="T10" s="91">
        <v>79.7</v>
      </c>
      <c r="U10" s="91">
        <v>79.819999999999993</v>
      </c>
      <c r="V10" s="91">
        <v>97.6</v>
      </c>
      <c r="W10" s="91">
        <v>105.74</v>
      </c>
      <c r="X10" s="91">
        <v>121.05</v>
      </c>
      <c r="Y10" s="91">
        <v>108.66</v>
      </c>
      <c r="Z10" s="91">
        <v>112.0986</v>
      </c>
      <c r="AA10" s="91">
        <v>110.3974</v>
      </c>
      <c r="AB10" s="91">
        <v>109.0188</v>
      </c>
      <c r="AC10" s="91">
        <v>106.7754</v>
      </c>
      <c r="AD10" s="91">
        <v>109.8429</v>
      </c>
      <c r="AE10" s="91">
        <v>131.4589</v>
      </c>
      <c r="AF10" s="91">
        <v>140.5001</v>
      </c>
      <c r="AG10" s="91">
        <v>151.45509999999999</v>
      </c>
      <c r="AH10" s="91">
        <v>149.5686</v>
      </c>
      <c r="AI10" s="91">
        <v>147.20140000000001</v>
      </c>
      <c r="AJ10" s="91">
        <f t="shared" si="1"/>
        <v>147.20140000000001</v>
      </c>
    </row>
    <row r="11" spans="1:36" ht="15" thickBot="1">
      <c r="A11" s="92" t="str">
        <f t="shared" ref="A11:A12" si="3">E11</f>
        <v>MYR</v>
      </c>
      <c r="B11" s="92" t="s">
        <v>453</v>
      </c>
      <c r="C11" s="92" t="s">
        <v>477</v>
      </c>
      <c r="D11" s="93" t="s">
        <v>478</v>
      </c>
      <c r="E11" s="93" t="s">
        <v>479</v>
      </c>
      <c r="F11" s="93">
        <v>2.8172999999999999</v>
      </c>
      <c r="G11" s="93">
        <v>3.9253999999999998</v>
      </c>
      <c r="H11" s="93">
        <v>3.8</v>
      </c>
      <c r="I11" s="93">
        <v>3.8</v>
      </c>
      <c r="J11" s="93">
        <v>3.8</v>
      </c>
      <c r="K11" s="93">
        <v>3.8</v>
      </c>
      <c r="L11" s="93">
        <v>3.8</v>
      </c>
      <c r="M11" s="93">
        <v>3.8</v>
      </c>
      <c r="N11" s="93">
        <v>3.7869000000000002</v>
      </c>
      <c r="O11" s="93">
        <v>3.6661000000000001</v>
      </c>
      <c r="P11" s="93">
        <v>3.4354</v>
      </c>
      <c r="Q11" s="93">
        <v>3.3292000000000002</v>
      </c>
      <c r="R11" s="93">
        <v>3.5230999999999999</v>
      </c>
      <c r="S11" s="93">
        <v>3.2174999999999998</v>
      </c>
      <c r="T11" s="93">
        <v>3.0564</v>
      </c>
      <c r="U11" s="93">
        <v>3.0861999999999998</v>
      </c>
      <c r="V11" s="93">
        <v>3.1488</v>
      </c>
      <c r="W11" s="93">
        <v>3.2696999999999998</v>
      </c>
      <c r="X11" s="93">
        <v>3.9041000000000001</v>
      </c>
      <c r="Y11" s="93">
        <v>4.1372</v>
      </c>
      <c r="Z11" s="93">
        <v>4.2981999999999996</v>
      </c>
      <c r="AA11" s="93">
        <v>4.0307000000000004</v>
      </c>
      <c r="AB11" s="93">
        <v>4.1416000000000004</v>
      </c>
      <c r="AC11" s="93">
        <v>4.2028999999999996</v>
      </c>
      <c r="AD11" s="93">
        <v>4.1439000000000004</v>
      </c>
      <c r="AE11" s="93">
        <v>4.3982000000000001</v>
      </c>
      <c r="AF11" s="93">
        <v>4.5576999999999996</v>
      </c>
      <c r="AG11" s="93">
        <v>4.5747</v>
      </c>
      <c r="AH11" s="93">
        <v>4.2808999999999999</v>
      </c>
      <c r="AI11" s="93">
        <v>4.2346000000000004</v>
      </c>
      <c r="AJ11" s="91">
        <f t="shared" si="1"/>
        <v>4.2346000000000004</v>
      </c>
    </row>
    <row r="12" spans="1:36" ht="15" thickBot="1">
      <c r="A12" s="90" t="str">
        <f t="shared" si="3"/>
        <v>MXN</v>
      </c>
      <c r="B12" s="90" t="s">
        <v>453</v>
      </c>
      <c r="C12" s="90" t="s">
        <v>480</v>
      </c>
      <c r="D12" s="91" t="s">
        <v>481</v>
      </c>
      <c r="E12" s="91" t="s">
        <v>482</v>
      </c>
      <c r="F12" s="91">
        <v>7.9180000000000001</v>
      </c>
      <c r="G12" s="91">
        <v>9.1519999999999992</v>
      </c>
      <c r="H12" s="91">
        <v>9.5530000000000008</v>
      </c>
      <c r="I12" s="91">
        <v>9.4589999999999996</v>
      </c>
      <c r="J12" s="91">
        <v>9.3369999999999997</v>
      </c>
      <c r="K12" s="91">
        <v>9.6630000000000003</v>
      </c>
      <c r="L12" s="91">
        <v>10.792999999999999</v>
      </c>
      <c r="M12" s="91">
        <v>11.29</v>
      </c>
      <c r="N12" s="91">
        <v>10.894</v>
      </c>
      <c r="O12" s="91">
        <v>10.906000000000001</v>
      </c>
      <c r="P12" s="91">
        <v>10.928000000000001</v>
      </c>
      <c r="Q12" s="91">
        <v>11.143000000000001</v>
      </c>
      <c r="R12" s="91">
        <v>13.497999999999999</v>
      </c>
      <c r="S12" s="91">
        <v>12.624000000000001</v>
      </c>
      <c r="T12" s="91">
        <v>12.427</v>
      </c>
      <c r="U12" s="91">
        <v>13.154</v>
      </c>
      <c r="V12" s="91">
        <v>12.757999999999999</v>
      </c>
      <c r="W12" s="91">
        <v>13.302</v>
      </c>
      <c r="X12" s="91">
        <v>15.872999999999999</v>
      </c>
      <c r="Y12" s="91">
        <v>18.667000000000002</v>
      </c>
      <c r="Z12" s="91">
        <v>18.8841</v>
      </c>
      <c r="AA12" s="91">
        <v>19.2179</v>
      </c>
      <c r="AB12" s="91">
        <v>19.2469</v>
      </c>
      <c r="AC12" s="91">
        <v>21.546199999999999</v>
      </c>
      <c r="AD12" s="91">
        <v>20.284400000000002</v>
      </c>
      <c r="AE12" s="91">
        <v>20.120799999999999</v>
      </c>
      <c r="AF12" s="91">
        <v>17.7334</v>
      </c>
      <c r="AG12" s="91">
        <v>18.3062</v>
      </c>
      <c r="AH12" s="91">
        <v>19.205200000000001</v>
      </c>
      <c r="AI12" s="91">
        <v>18.688600000000001</v>
      </c>
      <c r="AJ12" s="91">
        <f t="shared" si="1"/>
        <v>18.688600000000001</v>
      </c>
    </row>
    <row r="13" spans="1:36" ht="15" thickBot="1">
      <c r="A13" s="92" t="s">
        <v>448</v>
      </c>
      <c r="B13" s="92" t="s">
        <v>449</v>
      </c>
      <c r="C13" s="92" t="s">
        <v>483</v>
      </c>
      <c r="D13" s="93" t="s">
        <v>451</v>
      </c>
      <c r="E13" s="93" t="s">
        <v>484</v>
      </c>
      <c r="F13" s="93">
        <v>0.66249999999999998</v>
      </c>
      <c r="G13" s="93">
        <v>0.53610000000000002</v>
      </c>
      <c r="H13" s="93">
        <v>0.52939999999999998</v>
      </c>
      <c r="I13" s="93">
        <v>0.45679999999999998</v>
      </c>
      <c r="J13" s="93">
        <v>0.42020000000000002</v>
      </c>
      <c r="K13" s="93">
        <v>0.46450000000000002</v>
      </c>
      <c r="L13" s="93">
        <v>0.58220000000000005</v>
      </c>
      <c r="M13" s="93">
        <v>0.6643</v>
      </c>
      <c r="N13" s="93">
        <v>0.70489999999999997</v>
      </c>
      <c r="O13" s="93">
        <v>0.6492</v>
      </c>
      <c r="P13" s="93">
        <v>0.73650000000000004</v>
      </c>
      <c r="Q13" s="93">
        <v>0.71509999999999996</v>
      </c>
      <c r="R13" s="93">
        <v>0.63580000000000003</v>
      </c>
      <c r="S13" s="93">
        <v>0.72160000000000002</v>
      </c>
      <c r="T13" s="93">
        <v>0.79200000000000004</v>
      </c>
      <c r="U13" s="93">
        <v>0.8105</v>
      </c>
      <c r="V13" s="93">
        <v>0.82040000000000002</v>
      </c>
      <c r="W13" s="93">
        <v>0.83130000000000004</v>
      </c>
      <c r="X13" s="93">
        <v>0.70009999999999994</v>
      </c>
      <c r="Y13" s="93">
        <v>0.6976</v>
      </c>
      <c r="Z13" s="93">
        <v>0.71109999999999995</v>
      </c>
      <c r="AA13" s="93">
        <v>0.69289999999999996</v>
      </c>
      <c r="AB13" s="93">
        <v>0.65910000000000002</v>
      </c>
      <c r="AC13" s="93">
        <v>0.64980000000000004</v>
      </c>
      <c r="AD13" s="93">
        <v>0.70740000000000003</v>
      </c>
      <c r="AE13" s="93">
        <v>0.6361</v>
      </c>
      <c r="AF13" s="93">
        <v>0.61429999999999996</v>
      </c>
      <c r="AG13" s="93">
        <v>0.60499999999999998</v>
      </c>
      <c r="AH13" s="93">
        <v>0.58220000000000005</v>
      </c>
      <c r="AI13" s="93">
        <v>0.59919999999999995</v>
      </c>
      <c r="AJ13" s="91">
        <f t="shared" si="1"/>
        <v>0.59919999999999995</v>
      </c>
    </row>
    <row r="14" spans="1:36" ht="15" thickBot="1">
      <c r="A14" s="90" t="str">
        <f t="shared" ref="A14:A22" si="4">E14</f>
        <v>NOK</v>
      </c>
      <c r="B14" s="90" t="s">
        <v>453</v>
      </c>
      <c r="C14" s="90" t="s">
        <v>485</v>
      </c>
      <c r="D14" s="91" t="s">
        <v>463</v>
      </c>
      <c r="E14" s="91" t="s">
        <v>486</v>
      </c>
      <c r="F14" s="91">
        <v>7.0857000000000001</v>
      </c>
      <c r="G14" s="91">
        <v>7.5521000000000003</v>
      </c>
      <c r="H14" s="91">
        <v>7.8071000000000002</v>
      </c>
      <c r="I14" s="91">
        <v>8.8131000000000004</v>
      </c>
      <c r="J14" s="91">
        <v>8.9963999999999995</v>
      </c>
      <c r="K14" s="91">
        <v>7.9839000000000002</v>
      </c>
      <c r="L14" s="91">
        <v>7.0803000000000003</v>
      </c>
      <c r="M14" s="91">
        <v>6.7398999999999996</v>
      </c>
      <c r="N14" s="91">
        <v>6.4412000000000003</v>
      </c>
      <c r="O14" s="91">
        <v>6.4095000000000004</v>
      </c>
      <c r="P14" s="91">
        <v>5.8556999999999997</v>
      </c>
      <c r="Q14" s="91">
        <v>5.6364999999999998</v>
      </c>
      <c r="R14" s="91">
        <v>6.2907999999999999</v>
      </c>
      <c r="S14" s="91">
        <v>6.0450999999999997</v>
      </c>
      <c r="T14" s="91">
        <v>5.6021999999999998</v>
      </c>
      <c r="U14" s="91">
        <v>5.8181000000000003</v>
      </c>
      <c r="V14" s="91">
        <v>5.8772000000000002</v>
      </c>
      <c r="W14" s="91">
        <v>6.2968999999999999</v>
      </c>
      <c r="X14" s="91">
        <v>8.0680999999999994</v>
      </c>
      <c r="Y14" s="91">
        <v>8.3935999999999993</v>
      </c>
      <c r="Z14" s="91">
        <v>8.2678999999999991</v>
      </c>
      <c r="AA14" s="91">
        <v>8.1318000000000001</v>
      </c>
      <c r="AB14" s="91">
        <v>8.8001000000000005</v>
      </c>
      <c r="AC14" s="91">
        <v>9.4283000000000001</v>
      </c>
      <c r="AD14" s="91">
        <v>8.5954999999999995</v>
      </c>
      <c r="AE14" s="91">
        <v>9.6137999999999995</v>
      </c>
      <c r="AF14" s="91">
        <v>10.565899999999999</v>
      </c>
      <c r="AG14" s="91">
        <v>10.757400000000001</v>
      </c>
      <c r="AH14" s="91">
        <v>10.385199999999999</v>
      </c>
      <c r="AI14" s="91">
        <v>10.157299999999999</v>
      </c>
      <c r="AJ14" s="91">
        <f t="shared" si="1"/>
        <v>10.157299999999999</v>
      </c>
    </row>
    <row r="15" spans="1:36" ht="15" thickBot="1">
      <c r="A15" s="92" t="str">
        <f t="shared" si="4"/>
        <v>SGD</v>
      </c>
      <c r="B15" s="92" t="s">
        <v>453</v>
      </c>
      <c r="C15" s="92" t="s">
        <v>487</v>
      </c>
      <c r="D15" s="93" t="s">
        <v>451</v>
      </c>
      <c r="E15" s="93" t="s">
        <v>488</v>
      </c>
      <c r="F15" s="93">
        <v>1.4857</v>
      </c>
      <c r="G15" s="93">
        <v>1.6721999999999999</v>
      </c>
      <c r="H15" s="93">
        <v>1.6951000000000001</v>
      </c>
      <c r="I15" s="93">
        <v>1.7250000000000001</v>
      </c>
      <c r="J15" s="93">
        <v>1.7929999999999999</v>
      </c>
      <c r="K15" s="93">
        <v>1.7907999999999999</v>
      </c>
      <c r="L15" s="93">
        <v>1.7428999999999999</v>
      </c>
      <c r="M15" s="93">
        <v>1.6901999999999999</v>
      </c>
      <c r="N15" s="93">
        <v>1.6638999999999999</v>
      </c>
      <c r="O15" s="93">
        <v>1.5882000000000001</v>
      </c>
      <c r="P15" s="93">
        <v>1.5065</v>
      </c>
      <c r="Q15" s="93">
        <v>1.4139999999999999</v>
      </c>
      <c r="R15" s="93">
        <v>1.4542999999999999</v>
      </c>
      <c r="S15" s="93">
        <v>1.3629</v>
      </c>
      <c r="T15" s="93">
        <v>1.2565</v>
      </c>
      <c r="U15" s="93">
        <v>1.2492000000000001</v>
      </c>
      <c r="V15" s="93">
        <v>1.2511000000000001</v>
      </c>
      <c r="W15" s="93">
        <v>1.2665</v>
      </c>
      <c r="X15" s="93">
        <v>1.3746</v>
      </c>
      <c r="Y15" s="93">
        <v>1.38</v>
      </c>
      <c r="Z15" s="93">
        <v>1.3802000000000001</v>
      </c>
      <c r="AA15" s="93">
        <v>1.3486</v>
      </c>
      <c r="AB15" s="93">
        <v>1.3641000000000001</v>
      </c>
      <c r="AC15" s="93">
        <v>1.38</v>
      </c>
      <c r="AD15" s="93">
        <v>1.3438000000000001</v>
      </c>
      <c r="AE15" s="93">
        <v>1.3787</v>
      </c>
      <c r="AF15" s="93">
        <v>1.3428</v>
      </c>
      <c r="AG15" s="93">
        <v>1.3363</v>
      </c>
      <c r="AH15" s="93">
        <v>1.3065</v>
      </c>
      <c r="AI15" s="93">
        <v>1.2817000000000001</v>
      </c>
      <c r="AJ15" s="91">
        <f t="shared" si="1"/>
        <v>1.2817000000000001</v>
      </c>
    </row>
    <row r="16" spans="1:36" ht="15" thickBot="1">
      <c r="A16" s="90" t="str">
        <f t="shared" si="4"/>
        <v>ZAR</v>
      </c>
      <c r="B16" s="90" t="s">
        <v>453</v>
      </c>
      <c r="C16" s="90" t="s">
        <v>489</v>
      </c>
      <c r="D16" s="91" t="s">
        <v>490</v>
      </c>
      <c r="E16" s="91" t="s">
        <v>491</v>
      </c>
      <c r="F16" s="91">
        <v>4.6071999999999997</v>
      </c>
      <c r="G16" s="91">
        <v>5.5416999999999996</v>
      </c>
      <c r="H16" s="91">
        <v>6.1191000000000004</v>
      </c>
      <c r="I16" s="91">
        <v>6.9467999999999996</v>
      </c>
      <c r="J16" s="91">
        <v>8.6092999999999993</v>
      </c>
      <c r="K16" s="91">
        <v>10.5176</v>
      </c>
      <c r="L16" s="91">
        <v>7.5549999999999997</v>
      </c>
      <c r="M16" s="91">
        <v>6.4401999999999999</v>
      </c>
      <c r="N16" s="91">
        <v>6.3605999999999998</v>
      </c>
      <c r="O16" s="91">
        <v>6.7667999999999999</v>
      </c>
      <c r="P16" s="91">
        <v>7.0476999999999999</v>
      </c>
      <c r="Q16" s="91">
        <v>8.2479999999999993</v>
      </c>
      <c r="R16" s="91">
        <v>8.4116999999999997</v>
      </c>
      <c r="S16" s="91">
        <v>7.3159000000000001</v>
      </c>
      <c r="T16" s="91">
        <v>7.2510000000000003</v>
      </c>
      <c r="U16" s="91">
        <v>8.2013999999999996</v>
      </c>
      <c r="V16" s="91">
        <v>9.6435999999999993</v>
      </c>
      <c r="W16" s="91">
        <v>10.842000000000001</v>
      </c>
      <c r="X16" s="91">
        <v>12.7645</v>
      </c>
      <c r="Y16" s="91">
        <v>14.6821</v>
      </c>
      <c r="Z16" s="91">
        <v>13.2943</v>
      </c>
      <c r="AA16" s="91">
        <v>13.2255</v>
      </c>
      <c r="AB16" s="91">
        <v>14.4475</v>
      </c>
      <c r="AC16" s="91">
        <v>16.493200000000002</v>
      </c>
      <c r="AD16" s="91">
        <v>14.7751</v>
      </c>
      <c r="AE16" s="91">
        <v>16.3598</v>
      </c>
      <c r="AF16" s="91">
        <v>18.453499999999998</v>
      </c>
      <c r="AG16" s="91">
        <v>18.334599999999998</v>
      </c>
      <c r="AH16" s="91">
        <v>17.8782</v>
      </c>
      <c r="AI16" s="91">
        <v>17.770199999999999</v>
      </c>
      <c r="AJ16" s="91">
        <f t="shared" si="1"/>
        <v>17.770199999999999</v>
      </c>
    </row>
    <row r="17" spans="1:36" ht="15" thickBot="1">
      <c r="A17" s="92" t="str">
        <f t="shared" si="4"/>
        <v>KRW</v>
      </c>
      <c r="B17" s="92" t="s">
        <v>453</v>
      </c>
      <c r="C17" s="92" t="s">
        <v>492</v>
      </c>
      <c r="D17" s="93" t="s">
        <v>493</v>
      </c>
      <c r="E17" s="93" t="s">
        <v>494</v>
      </c>
      <c r="F17" s="93">
        <v>947.65</v>
      </c>
      <c r="G17" s="93">
        <v>1400.4</v>
      </c>
      <c r="H17" s="93">
        <v>1189.8399999999999</v>
      </c>
      <c r="I17" s="93">
        <v>1130.9000000000001</v>
      </c>
      <c r="J17" s="93">
        <v>1292.01</v>
      </c>
      <c r="K17" s="93">
        <v>1250.31</v>
      </c>
      <c r="L17" s="93">
        <v>1192.08</v>
      </c>
      <c r="M17" s="93">
        <v>1145.24</v>
      </c>
      <c r="N17" s="93">
        <v>1023.75</v>
      </c>
      <c r="O17" s="93">
        <v>954.32</v>
      </c>
      <c r="P17" s="93">
        <v>928.97</v>
      </c>
      <c r="Q17" s="93">
        <v>1098.71</v>
      </c>
      <c r="R17" s="93">
        <v>1274.6300000000001</v>
      </c>
      <c r="S17" s="93">
        <v>1155.74</v>
      </c>
      <c r="T17" s="93">
        <v>1106.94</v>
      </c>
      <c r="U17" s="93">
        <v>1126.1600000000001</v>
      </c>
      <c r="V17" s="93">
        <v>1094.67</v>
      </c>
      <c r="W17" s="93">
        <v>1052.29</v>
      </c>
      <c r="X17" s="93">
        <v>1130.96</v>
      </c>
      <c r="Y17" s="93">
        <v>1159.3399999999999</v>
      </c>
      <c r="Z17" s="93">
        <v>1129.0435</v>
      </c>
      <c r="AA17" s="93">
        <v>1099.2926</v>
      </c>
      <c r="AB17" s="93">
        <v>1165.8016</v>
      </c>
      <c r="AC17" s="93">
        <v>1180.5554</v>
      </c>
      <c r="AD17" s="93">
        <v>1144.8911000000001</v>
      </c>
      <c r="AE17" s="93">
        <v>1291.7796000000001</v>
      </c>
      <c r="AF17" s="93">
        <v>1306.7637</v>
      </c>
      <c r="AG17" s="93">
        <v>1363.4381000000001</v>
      </c>
      <c r="AH17" s="93">
        <v>1421.3963000000001</v>
      </c>
      <c r="AI17" s="93">
        <v>1379.2959000000001</v>
      </c>
      <c r="AJ17" s="91">
        <f t="shared" si="1"/>
        <v>1379.2959000000001</v>
      </c>
    </row>
    <row r="18" spans="1:36" ht="15" thickBot="1">
      <c r="A18" s="90" t="str">
        <f t="shared" si="4"/>
        <v>LKR</v>
      </c>
      <c r="B18" s="90" t="s">
        <v>453</v>
      </c>
      <c r="C18" s="90" t="s">
        <v>495</v>
      </c>
      <c r="D18" s="91" t="s">
        <v>472</v>
      </c>
      <c r="E18" s="91" t="s">
        <v>496</v>
      </c>
      <c r="F18" s="91">
        <v>59.026000000000003</v>
      </c>
      <c r="G18" s="91">
        <v>65.004999999999995</v>
      </c>
      <c r="H18" s="91">
        <v>70.867999999999995</v>
      </c>
      <c r="I18" s="91">
        <v>76.963999999999999</v>
      </c>
      <c r="J18" s="91">
        <v>89.602000000000004</v>
      </c>
      <c r="K18" s="91">
        <v>95.772999999999996</v>
      </c>
      <c r="L18" s="91">
        <v>96.540999999999997</v>
      </c>
      <c r="M18" s="91">
        <v>101.268</v>
      </c>
      <c r="N18" s="91">
        <v>100.383</v>
      </c>
      <c r="O18" s="91">
        <v>103.94</v>
      </c>
      <c r="P18" s="91">
        <v>110.62</v>
      </c>
      <c r="Q18" s="91">
        <v>108.298</v>
      </c>
      <c r="R18" s="91">
        <v>114.90900000000001</v>
      </c>
      <c r="S18" s="91">
        <v>112.99</v>
      </c>
      <c r="T18" s="91">
        <v>110.46899999999999</v>
      </c>
      <c r="U18" s="91">
        <v>127.539</v>
      </c>
      <c r="V18" s="91">
        <v>129.04599999999999</v>
      </c>
      <c r="W18" s="91">
        <v>130.536</v>
      </c>
      <c r="X18" s="91">
        <v>135.869</v>
      </c>
      <c r="Y18" s="91">
        <v>145.73500000000001</v>
      </c>
      <c r="Z18" s="91">
        <v>152.43459999999999</v>
      </c>
      <c r="AA18" s="91">
        <v>162.2534</v>
      </c>
      <c r="AB18" s="91">
        <v>178.5137</v>
      </c>
      <c r="AC18" s="91">
        <v>185.33189999999999</v>
      </c>
      <c r="AD18" s="91">
        <v>197.8963</v>
      </c>
      <c r="AE18" s="91">
        <v>321.52609999999999</v>
      </c>
      <c r="AF18" s="91">
        <v>326.62970000000001</v>
      </c>
      <c r="AG18" s="91">
        <v>301.67520000000002</v>
      </c>
      <c r="AH18" s="91">
        <v>300.733</v>
      </c>
      <c r="AI18" s="91">
        <v>301.08359999999999</v>
      </c>
      <c r="AJ18" s="91">
        <f t="shared" si="1"/>
        <v>301.08359999999999</v>
      </c>
    </row>
    <row r="19" spans="1:36" ht="15" thickBot="1">
      <c r="A19" s="92" t="str">
        <f t="shared" si="4"/>
        <v>SEK</v>
      </c>
      <c r="B19" s="92" t="s">
        <v>453</v>
      </c>
      <c r="C19" s="92" t="s">
        <v>497</v>
      </c>
      <c r="D19" s="93" t="s">
        <v>498</v>
      </c>
      <c r="E19" s="93" t="s">
        <v>499</v>
      </c>
      <c r="F19" s="93">
        <v>7.6445999999999996</v>
      </c>
      <c r="G19" s="93">
        <v>7.9522000000000004</v>
      </c>
      <c r="H19" s="93">
        <v>8.2739999999999991</v>
      </c>
      <c r="I19" s="93">
        <v>9.1735000000000007</v>
      </c>
      <c r="J19" s="93">
        <v>10.342499999999999</v>
      </c>
      <c r="K19" s="93">
        <v>9.7233000000000001</v>
      </c>
      <c r="L19" s="93">
        <v>8.0786999999999995</v>
      </c>
      <c r="M19" s="93">
        <v>7.3479999999999999</v>
      </c>
      <c r="N19" s="93">
        <v>7.4710000000000001</v>
      </c>
      <c r="O19" s="93">
        <v>7.3718000000000004</v>
      </c>
      <c r="P19" s="93">
        <v>6.7549999999999999</v>
      </c>
      <c r="Q19" s="93">
        <v>6.5846</v>
      </c>
      <c r="R19" s="93">
        <v>7.6539000000000001</v>
      </c>
      <c r="S19" s="93">
        <v>7.2053000000000003</v>
      </c>
      <c r="T19" s="93">
        <v>6.4878</v>
      </c>
      <c r="U19" s="93">
        <v>6.7721</v>
      </c>
      <c r="V19" s="93">
        <v>6.5124000000000004</v>
      </c>
      <c r="W19" s="93">
        <v>6.8575999999999997</v>
      </c>
      <c r="X19" s="93">
        <v>8.4350000000000005</v>
      </c>
      <c r="Y19" s="93">
        <v>8.5541</v>
      </c>
      <c r="Z19" s="93">
        <v>8.5429999999999993</v>
      </c>
      <c r="AA19" s="93">
        <v>8.6944999999999997</v>
      </c>
      <c r="AB19" s="93">
        <v>9.4603999999999999</v>
      </c>
      <c r="AC19" s="93">
        <v>9.2166999999999994</v>
      </c>
      <c r="AD19" s="93">
        <v>8.5812000000000008</v>
      </c>
      <c r="AE19" s="93">
        <v>10.117699999999999</v>
      </c>
      <c r="AF19" s="93">
        <v>10.6089</v>
      </c>
      <c r="AG19" s="93">
        <v>10.574400000000001</v>
      </c>
      <c r="AH19" s="93">
        <v>9.8059999999999992</v>
      </c>
      <c r="AI19" s="93">
        <v>9.5975000000000001</v>
      </c>
      <c r="AJ19" s="91">
        <f t="shared" si="1"/>
        <v>9.5975000000000001</v>
      </c>
    </row>
    <row r="20" spans="1:36" ht="15" thickBot="1">
      <c r="A20" s="90" t="str">
        <f t="shared" si="4"/>
        <v>CHF</v>
      </c>
      <c r="B20" s="90" t="s">
        <v>453</v>
      </c>
      <c r="C20" s="90" t="s">
        <v>500</v>
      </c>
      <c r="D20" s="91" t="s">
        <v>501</v>
      </c>
      <c r="E20" s="91" t="s">
        <v>502</v>
      </c>
      <c r="F20" s="91">
        <v>1.4514</v>
      </c>
      <c r="G20" s="91">
        <v>1.4505999999999999</v>
      </c>
      <c r="H20" s="91">
        <v>1.5044999999999999</v>
      </c>
      <c r="I20" s="91">
        <v>1.6903999999999999</v>
      </c>
      <c r="J20" s="91">
        <v>1.6891</v>
      </c>
      <c r="K20" s="91">
        <v>1.5567</v>
      </c>
      <c r="L20" s="91">
        <v>1.345</v>
      </c>
      <c r="M20" s="91">
        <v>1.2427999999999999</v>
      </c>
      <c r="N20" s="91">
        <v>1.2459</v>
      </c>
      <c r="O20" s="91">
        <v>1.2532000000000001</v>
      </c>
      <c r="P20" s="91">
        <v>1.1999</v>
      </c>
      <c r="Q20" s="91">
        <v>1.0815999999999999</v>
      </c>
      <c r="R20" s="91">
        <v>1.0860000000000001</v>
      </c>
      <c r="S20" s="91">
        <v>1.0431999999999999</v>
      </c>
      <c r="T20" s="91">
        <v>0.88619999999999999</v>
      </c>
      <c r="U20" s="91">
        <v>0.93769999999999998</v>
      </c>
      <c r="V20" s="91">
        <v>0.92689999999999995</v>
      </c>
      <c r="W20" s="91">
        <v>0.91469999999999996</v>
      </c>
      <c r="X20" s="91">
        <v>0.96279999999999999</v>
      </c>
      <c r="Y20" s="91">
        <v>0.98480000000000001</v>
      </c>
      <c r="Z20" s="91">
        <v>0.98419999999999996</v>
      </c>
      <c r="AA20" s="91">
        <v>0.97840000000000005</v>
      </c>
      <c r="AB20" s="91">
        <v>0.99370000000000003</v>
      </c>
      <c r="AC20" s="91">
        <v>0.93889999999999996</v>
      </c>
      <c r="AD20" s="91">
        <v>0.91439999999999999</v>
      </c>
      <c r="AE20" s="91">
        <v>0.95499999999999996</v>
      </c>
      <c r="AF20" s="91">
        <v>0.89839999999999998</v>
      </c>
      <c r="AG20" s="91">
        <v>0.88080000000000003</v>
      </c>
      <c r="AH20" s="91">
        <v>0.83050000000000002</v>
      </c>
      <c r="AI20" s="91">
        <v>0.79890000000000005</v>
      </c>
      <c r="AJ20" s="91">
        <f t="shared" si="1"/>
        <v>0.79890000000000005</v>
      </c>
    </row>
    <row r="21" spans="1:36" ht="15" thickBot="1">
      <c r="A21" s="92" t="str">
        <f t="shared" si="4"/>
        <v>TWD</v>
      </c>
      <c r="B21" s="92" t="s">
        <v>453</v>
      </c>
      <c r="C21" s="92" t="s">
        <v>503</v>
      </c>
      <c r="D21" s="93" t="s">
        <v>451</v>
      </c>
      <c r="E21" s="93" t="s">
        <v>504</v>
      </c>
      <c r="F21" s="93">
        <v>28.774999999999999</v>
      </c>
      <c r="G21" s="93">
        <v>33.546999999999997</v>
      </c>
      <c r="H21" s="93">
        <v>32.322000000000003</v>
      </c>
      <c r="I21" s="93">
        <v>31.26</v>
      </c>
      <c r="J21" s="93">
        <v>33.823999999999998</v>
      </c>
      <c r="K21" s="93">
        <v>34.536000000000001</v>
      </c>
      <c r="L21" s="93">
        <v>34.405000000000001</v>
      </c>
      <c r="M21" s="93">
        <v>33.372</v>
      </c>
      <c r="N21" s="93">
        <v>32.131</v>
      </c>
      <c r="O21" s="93">
        <v>32.506</v>
      </c>
      <c r="P21" s="93">
        <v>32.854999999999997</v>
      </c>
      <c r="Q21" s="93">
        <v>31.521000000000001</v>
      </c>
      <c r="R21" s="93">
        <v>33.020000000000003</v>
      </c>
      <c r="S21" s="93">
        <v>31.497</v>
      </c>
      <c r="T21" s="93">
        <v>29.382000000000001</v>
      </c>
      <c r="U21" s="93">
        <v>29.558</v>
      </c>
      <c r="V21" s="93">
        <v>29.68</v>
      </c>
      <c r="W21" s="93">
        <v>30.298999999999999</v>
      </c>
      <c r="X21" s="93">
        <v>31.744</v>
      </c>
      <c r="Y21" s="93">
        <v>32.225999999999999</v>
      </c>
      <c r="Z21" s="93">
        <v>30.401599999999998</v>
      </c>
      <c r="AA21" s="93">
        <v>30.1294</v>
      </c>
      <c r="AB21" s="93">
        <v>30.904900000000001</v>
      </c>
      <c r="AC21" s="93">
        <v>29.456800000000001</v>
      </c>
      <c r="AD21" s="93">
        <v>27.936599999999999</v>
      </c>
      <c r="AE21" s="93">
        <v>29.796299999999999</v>
      </c>
      <c r="AF21" s="93">
        <v>31.1525</v>
      </c>
      <c r="AG21" s="93">
        <v>32.106400000000001</v>
      </c>
      <c r="AH21" s="93">
        <v>31.1663</v>
      </c>
      <c r="AI21" s="93">
        <v>29.339500000000001</v>
      </c>
      <c r="AJ21" s="91">
        <f t="shared" si="1"/>
        <v>29.339500000000001</v>
      </c>
    </row>
    <row r="22" spans="1:36" ht="15" thickBot="1">
      <c r="A22" s="90" t="str">
        <f t="shared" si="4"/>
        <v>THB</v>
      </c>
      <c r="B22" s="90" t="s">
        <v>453</v>
      </c>
      <c r="C22" s="90" t="s">
        <v>505</v>
      </c>
      <c r="D22" s="91" t="s">
        <v>506</v>
      </c>
      <c r="E22" s="91" t="s">
        <v>507</v>
      </c>
      <c r="F22" s="91">
        <v>31.071999999999999</v>
      </c>
      <c r="G22" s="91">
        <v>41.262</v>
      </c>
      <c r="H22" s="91">
        <v>37.887</v>
      </c>
      <c r="I22" s="91">
        <v>40.21</v>
      </c>
      <c r="J22" s="91">
        <v>44.531999999999996</v>
      </c>
      <c r="K22" s="91">
        <v>43.018999999999998</v>
      </c>
      <c r="L22" s="91">
        <v>41.555999999999997</v>
      </c>
      <c r="M22" s="91">
        <v>40.271000000000001</v>
      </c>
      <c r="N22" s="91">
        <v>40.252000000000002</v>
      </c>
      <c r="O22" s="91">
        <v>37.875999999999998</v>
      </c>
      <c r="P22" s="91">
        <v>32.203000000000003</v>
      </c>
      <c r="Q22" s="91">
        <v>32.962000000000003</v>
      </c>
      <c r="R22" s="91">
        <v>34.31</v>
      </c>
      <c r="S22" s="91">
        <v>31.7</v>
      </c>
      <c r="T22" s="91">
        <v>30.462</v>
      </c>
      <c r="U22" s="91">
        <v>31.055</v>
      </c>
      <c r="V22" s="91">
        <v>30.696000000000002</v>
      </c>
      <c r="W22" s="91">
        <v>32.460999999999999</v>
      </c>
      <c r="X22" s="91">
        <v>34.241</v>
      </c>
      <c r="Y22" s="91">
        <v>35.264000000000003</v>
      </c>
      <c r="Z22" s="91">
        <v>33.913400000000003</v>
      </c>
      <c r="AA22" s="91">
        <v>32.3035</v>
      </c>
      <c r="AB22" s="91">
        <v>31.041899999999998</v>
      </c>
      <c r="AC22" s="91">
        <v>31.306999999999999</v>
      </c>
      <c r="AD22" s="91">
        <v>32.005200000000002</v>
      </c>
      <c r="AE22" s="91">
        <v>35.049999999999997</v>
      </c>
      <c r="AF22" s="91">
        <v>34.784100000000002</v>
      </c>
      <c r="AG22" s="91">
        <v>35.284500000000001</v>
      </c>
      <c r="AH22" s="91">
        <v>32.861899999999999</v>
      </c>
      <c r="AI22" s="91">
        <v>32.454999999999998</v>
      </c>
      <c r="AJ22" s="91">
        <f t="shared" si="1"/>
        <v>32.454999999999998</v>
      </c>
    </row>
    <row r="23" spans="1:36" ht="15" thickBot="1">
      <c r="A23" s="92" t="s">
        <v>448</v>
      </c>
      <c r="B23" s="92" t="s">
        <v>449</v>
      </c>
      <c r="C23" s="92" t="s">
        <v>508</v>
      </c>
      <c r="D23" s="93" t="s">
        <v>509</v>
      </c>
      <c r="E23" s="93" t="s">
        <v>510</v>
      </c>
      <c r="F23" s="93">
        <v>1.6375999999999999</v>
      </c>
      <c r="G23" s="93">
        <v>1.6573</v>
      </c>
      <c r="H23" s="93">
        <v>1.6172</v>
      </c>
      <c r="I23" s="93">
        <v>1.5156000000000001</v>
      </c>
      <c r="J23" s="93">
        <v>1.4396</v>
      </c>
      <c r="K23" s="93">
        <v>1.5024999999999999</v>
      </c>
      <c r="L23" s="93">
        <v>1.6347</v>
      </c>
      <c r="M23" s="93">
        <v>1.833</v>
      </c>
      <c r="N23" s="93">
        <v>1.8204</v>
      </c>
      <c r="O23" s="93">
        <v>1.8433999999999999</v>
      </c>
      <c r="P23" s="93">
        <v>2.0019999999999998</v>
      </c>
      <c r="Q23" s="93">
        <v>1.8545</v>
      </c>
      <c r="R23" s="93">
        <v>1.5661</v>
      </c>
      <c r="S23" s="93">
        <v>1.5451999999999999</v>
      </c>
      <c r="T23" s="93">
        <v>1.6043000000000001</v>
      </c>
      <c r="U23" s="93">
        <v>1.5852999999999999</v>
      </c>
      <c r="V23" s="93">
        <v>1.5642</v>
      </c>
      <c r="W23" s="93">
        <v>1.6484000000000001</v>
      </c>
      <c r="X23" s="93">
        <v>1.5284</v>
      </c>
      <c r="Y23" s="93">
        <v>1.3554999999999999</v>
      </c>
      <c r="Z23" s="93">
        <v>1.2889999999999999</v>
      </c>
      <c r="AA23" s="93">
        <v>1.3363</v>
      </c>
      <c r="AB23" s="93">
        <v>1.2767999999999999</v>
      </c>
      <c r="AC23" s="93">
        <v>1.2828999999999999</v>
      </c>
      <c r="AD23" s="93">
        <v>1.3764000000000001</v>
      </c>
      <c r="AE23" s="93">
        <v>1.2371000000000001</v>
      </c>
      <c r="AF23" s="93">
        <v>1.244</v>
      </c>
      <c r="AG23" s="93">
        <v>1.2781</v>
      </c>
      <c r="AH23" s="93">
        <v>1.3191999999999999</v>
      </c>
      <c r="AI23" s="93">
        <v>1.3489</v>
      </c>
      <c r="AJ23" s="91">
        <f t="shared" si="1"/>
        <v>1.3489</v>
      </c>
    </row>
    <row r="24" spans="1:36" ht="15" thickBot="1">
      <c r="A24" s="94" t="str">
        <f>E24</f>
        <v>VES</v>
      </c>
      <c r="B24" s="94" t="s">
        <v>453</v>
      </c>
      <c r="C24" s="94" t="s">
        <v>511</v>
      </c>
      <c r="D24" s="95" t="s">
        <v>512</v>
      </c>
      <c r="E24" s="95" t="s">
        <v>513</v>
      </c>
      <c r="F24" s="95">
        <v>488.87</v>
      </c>
      <c r="G24" s="95">
        <v>548.39</v>
      </c>
      <c r="H24" s="95">
        <v>606.82000000000005</v>
      </c>
      <c r="I24" s="95">
        <v>680.52</v>
      </c>
      <c r="J24" s="95">
        <v>724.1</v>
      </c>
      <c r="K24" s="95">
        <v>1161.19</v>
      </c>
      <c r="L24" s="95">
        <v>1613.43</v>
      </c>
      <c r="M24" s="95">
        <v>1886.13</v>
      </c>
      <c r="N24" s="95">
        <v>2.11</v>
      </c>
      <c r="O24" s="95">
        <v>2.14</v>
      </c>
      <c r="P24" s="95">
        <v>2.14</v>
      </c>
      <c r="Q24" s="95">
        <v>2.14</v>
      </c>
      <c r="R24" s="95">
        <v>2.14</v>
      </c>
      <c r="S24" s="95">
        <v>4.24</v>
      </c>
      <c r="T24" s="95">
        <v>4.29</v>
      </c>
      <c r="U24" s="95">
        <v>4.29</v>
      </c>
      <c r="V24" s="95">
        <v>6.07</v>
      </c>
      <c r="W24" s="95">
        <v>6.28</v>
      </c>
      <c r="X24" s="95">
        <v>6.28</v>
      </c>
      <c r="Y24" s="95">
        <v>9.2799999999999994</v>
      </c>
      <c r="Z24" s="95">
        <v>9.9749999999999996</v>
      </c>
      <c r="AA24" s="95">
        <v>4389736.7764999997</v>
      </c>
      <c r="AB24" s="95">
        <v>13269.1708</v>
      </c>
      <c r="AC24" s="95">
        <v>309968.3921</v>
      </c>
      <c r="AD24" s="95">
        <v>3220484.0885999999</v>
      </c>
      <c r="AE24" s="95">
        <v>6.6444000000000001</v>
      </c>
      <c r="AF24" s="95">
        <v>28.622299999999999</v>
      </c>
      <c r="AG24" s="95">
        <v>38.331400000000002</v>
      </c>
      <c r="AH24" s="95">
        <v>131.12100000000001</v>
      </c>
      <c r="AI24" s="91">
        <v>116.4117</v>
      </c>
      <c r="AJ24" s="91">
        <f t="shared" si="1"/>
        <v>116.4117</v>
      </c>
    </row>
    <row r="27" spans="1:36">
      <c r="B27" t="s">
        <v>255</v>
      </c>
    </row>
    <row r="28" spans="1:36">
      <c r="A28" t="s">
        <v>423</v>
      </c>
      <c r="B28" s="11" t="s">
        <v>424</v>
      </c>
    </row>
    <row r="29" spans="1:36">
      <c r="B29" t="s">
        <v>425</v>
      </c>
    </row>
    <row r="30" spans="1:36">
      <c r="A30" t="s">
        <v>426</v>
      </c>
      <c r="B30" s="11" t="s">
        <v>427</v>
      </c>
    </row>
  </sheetData>
  <hyperlinks>
    <hyperlink ref="B30" r:id="rId1" xr:uid="{948D7FF9-D2A6-405C-841E-4809CA461453}"/>
    <hyperlink ref="B28" r:id="rId2" xr:uid="{714F44DB-BF83-4A1E-8544-400A3FB76ABA}"/>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C9C426E7BE5FC46AA731233ABE6B527" ma:contentTypeVersion="15" ma:contentTypeDescription="Create a new document." ma:contentTypeScope="" ma:versionID="12d47faf293b46ff6268d714ac346eed">
  <xsd:schema xmlns:xsd="http://www.w3.org/2001/XMLSchema" xmlns:xs="http://www.w3.org/2001/XMLSchema" xmlns:p="http://schemas.microsoft.com/office/2006/metadata/properties" xmlns:ns2="bbed7aa9-4335-4321-9a2a-305ae78539c8" xmlns:ns3="1639cd84-8151-4432-baad-ad2579ebc1cb" targetNamespace="http://schemas.microsoft.com/office/2006/metadata/properties" ma:root="true" ma:fieldsID="f5aafdfd29a96f545a5811646ab20eb9" ns2:_="" ns3:_="">
    <xsd:import namespace="bbed7aa9-4335-4321-9a2a-305ae78539c8"/>
    <xsd:import namespace="1639cd84-8151-4432-baad-ad2579ebc1cb"/>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ed7aa9-4335-4321-9a2a-305ae78539c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f35cca49-02e7-4639-9fe4-ad6836e3b46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39cd84-8151-4432-baad-ad2579ebc1c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726c1d7b-d994-4413-a08b-51d87a32cf73}" ma:internalName="TaxCatchAll" ma:showField="CatchAllData" ma:web="1639cd84-8151-4432-baad-ad2579ebc1c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bed7aa9-4335-4321-9a2a-305ae78539c8">
      <Terms xmlns="http://schemas.microsoft.com/office/infopath/2007/PartnerControls"/>
    </lcf76f155ced4ddcb4097134ff3c332f>
    <TaxCatchAll xmlns="1639cd84-8151-4432-baad-ad2579ebc1c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31529A-10D4-4468-9780-B18A97031E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ed7aa9-4335-4321-9a2a-305ae78539c8"/>
    <ds:schemaRef ds:uri="1639cd84-8151-4432-baad-ad2579ebc1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F6F7140-FEFD-40BB-852A-82B982A3CC70}">
  <ds:schemaRefs>
    <ds:schemaRef ds:uri="http://purl.org/dc/elements/1.1/"/>
    <ds:schemaRef ds:uri="http://purl.org/dc/terms/"/>
    <ds:schemaRef ds:uri="http://schemas.microsoft.com/office/2006/documentManagement/types"/>
    <ds:schemaRef ds:uri="http://schemas.microsoft.com/office/infopath/2007/PartnerControls"/>
    <ds:schemaRef ds:uri="http://purl.org/dc/dcmitype/"/>
    <ds:schemaRef ds:uri="http://schemas.openxmlformats.org/package/2006/metadata/core-properties"/>
    <ds:schemaRef ds:uri="http://schemas.microsoft.com/office/2006/metadata/properties"/>
    <ds:schemaRef ds:uri="d7314fcf-e23a-4d00-b24c-aab50aee497f"/>
    <ds:schemaRef ds:uri="f9a062b0-4433-4ffb-b611-0001008381dc"/>
    <ds:schemaRef ds:uri="http://www.w3.org/XML/1998/namespace"/>
    <ds:schemaRef ds:uri="bbed7aa9-4335-4321-9a2a-305ae78539c8"/>
    <ds:schemaRef ds:uri="1639cd84-8151-4432-baad-ad2579ebc1cb"/>
  </ds:schemaRefs>
</ds:datastoreItem>
</file>

<file path=customXml/itemProps3.xml><?xml version="1.0" encoding="utf-8"?>
<ds:datastoreItem xmlns:ds="http://schemas.openxmlformats.org/officeDocument/2006/customXml" ds:itemID="{87917F93-9779-4D43-BF53-79C0676FA5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Steel</vt:lpstr>
      <vt:lpstr>Wage China</vt:lpstr>
      <vt:lpstr>Wage Japan</vt:lpstr>
      <vt:lpstr>Wage Europe</vt:lpstr>
      <vt:lpstr>Wage Korea</vt:lpstr>
      <vt:lpstr>Wages combined</vt:lpstr>
      <vt:lpstr>Shipyard Capacity</vt:lpstr>
      <vt:lpstr>SWC Model</vt:lpstr>
      <vt:lpstr>Cefor ClaimsCosts</vt:lpstr>
      <vt:lpstr>ShipBuiltByCountry</vt:lpstr>
      <vt:lpstr>Exchange rates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Veith Huesmann</dc:creator>
  <cp:lastModifiedBy>Mike Elsom</cp:lastModifiedBy>
  <dcterms:created xsi:type="dcterms:W3CDTF">2015-06-05T18:19:34Z</dcterms:created>
  <dcterms:modified xsi:type="dcterms:W3CDTF">2026-05-05T08:59:45Z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0x0101008C9C426E7BE5FC46AA731233ABE6B527</vt:lpwstr>
  </property>
  <property fmtid="{D5CDD505-2E9C-101B-9397-08002B2CF9AE}" pid="3" name="MediaServiceImageTags">
    <vt:lpwstr/>
  </property>
</Properties>
</file>